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현작은도서관\2024년\이용자통계\"/>
    </mc:Choice>
  </mc:AlternateContent>
  <xr:revisionPtr revIDLastSave="0" documentId="13_ncr:1_{4B09F0B7-5C2C-4A3A-AC4C-B1E843F482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  <c r="H40" i="2"/>
  <c r="G40" i="2"/>
  <c r="E40" i="2"/>
  <c r="C40" i="2"/>
  <c r="D40" i="2"/>
  <c r="D15" i="1" l="1"/>
  <c r="C15" i="1"/>
  <c r="E9" i="1"/>
  <c r="D9" i="1"/>
  <c r="C9" i="1"/>
  <c r="E22" i="1"/>
  <c r="D22" i="1"/>
  <c r="C22" i="1"/>
  <c r="I55" i="2"/>
  <c r="I39" i="2" l="1"/>
  <c r="F39" i="2"/>
  <c r="B39" i="2" s="1"/>
  <c r="B9" i="1" l="1"/>
  <c r="I14" i="2" l="1"/>
  <c r="I15" i="2"/>
  <c r="I21" i="2"/>
  <c r="I22" i="2"/>
  <c r="I28" i="2"/>
  <c r="I29" i="2"/>
  <c r="I35" i="2"/>
  <c r="I36" i="2"/>
  <c r="F10" i="2" l="1"/>
  <c r="F11" i="2"/>
  <c r="F12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F37" i="2"/>
  <c r="F38" i="2"/>
  <c r="B15" i="1" l="1"/>
  <c r="I38" i="2"/>
  <c r="B38" i="2" s="1"/>
  <c r="I37" i="2"/>
  <c r="B37" i="2" s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I12" i="2"/>
  <c r="B12" i="2" s="1"/>
  <c r="I11" i="2"/>
  <c r="B11" i="2" s="1"/>
  <c r="I10" i="2"/>
  <c r="B10" i="2" s="1"/>
  <c r="I9" i="2"/>
  <c r="F9" i="2"/>
  <c r="F40" i="2" s="1"/>
  <c r="E72" i="2"/>
  <c r="D72" i="2"/>
  <c r="C72" i="2"/>
  <c r="B71" i="2"/>
  <c r="B70" i="2"/>
  <c r="B69" i="2"/>
  <c r="B68" i="2"/>
  <c r="B67" i="2"/>
  <c r="B66" i="2"/>
  <c r="B65" i="2"/>
  <c r="B64" i="2"/>
  <c r="B63" i="2"/>
  <c r="B62" i="2"/>
  <c r="B61" i="2"/>
  <c r="B60" i="2"/>
  <c r="H56" i="2"/>
  <c r="G56" i="2"/>
  <c r="E56" i="2"/>
  <c r="D56" i="2"/>
  <c r="C56" i="2"/>
  <c r="F55" i="2"/>
  <c r="I54" i="2"/>
  <c r="F54" i="2"/>
  <c r="I53" i="2"/>
  <c r="B53" i="2" s="1"/>
  <c r="I52" i="2"/>
  <c r="F52" i="2"/>
  <c r="B52" i="2"/>
  <c r="I51" i="2"/>
  <c r="F51" i="2"/>
  <c r="I50" i="2"/>
  <c r="F50" i="2"/>
  <c r="I49" i="2"/>
  <c r="B49" i="2" s="1"/>
  <c r="F49" i="2"/>
  <c r="I48" i="2"/>
  <c r="F48" i="2"/>
  <c r="I47" i="2"/>
  <c r="F47" i="2"/>
  <c r="B47" i="2" s="1"/>
  <c r="I46" i="2"/>
  <c r="F46" i="2"/>
  <c r="I45" i="2"/>
  <c r="F45" i="2"/>
  <c r="I44" i="2"/>
  <c r="F44" i="2"/>
  <c r="B22" i="1"/>
  <c r="B21" i="1"/>
  <c r="B14" i="1"/>
  <c r="I40" i="2" l="1"/>
  <c r="B9" i="2"/>
  <c r="B40" i="2" s="1"/>
  <c r="B45" i="2"/>
  <c r="B51" i="2"/>
  <c r="B48" i="2"/>
  <c r="F56" i="2"/>
  <c r="B54" i="2"/>
  <c r="B50" i="2"/>
  <c r="B46" i="2"/>
  <c r="B44" i="2"/>
  <c r="I56" i="2"/>
  <c r="B72" i="2"/>
  <c r="B56" i="2" l="1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<sst xmlns="http://schemas.openxmlformats.org/spreadsheetml/2006/main" count="103" uniqueCount="52">
  <si>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</si>
  <si>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</si>
  <si>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</si>
  <si>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</si>
  <si>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</si>
  <si>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</si>
  <si>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</si>
  <si>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</si>
  <si>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</si>
  <si>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</si>
  <si>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</si>
  <si>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</si>
  <si>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</si>
  <si>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</si>
  <si>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</si>
  <si>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</si>
  <si>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</si>
  <si>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</si>
  <si>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2024년계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</si>
  <si>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</si>
  <si>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</si>
  <si>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</si>
  <si>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</si>
  <si>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</si>
  <si>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</si>
  <si>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</si>
  <si>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</si>
  <si>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</si>
  <si>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</si>
  <si>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</si>
  <si>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</si>
  <si>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</si>
  <si>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</si>
  <si>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</si>
  <si>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</si>
  <si>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</si>
  <si>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</si>
  <si>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</si>
  <si>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</si>
  <si>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</si>
  <si>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</si>
  <si>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</si>
  <si>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</si>
  <si>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</si>
  <si>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</si>
  <si>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</si>
  <si>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</si>
  <si>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</si>
  <si>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</si>
  <si>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2024.12.01[일] ~ 12.31[화]</t>
    <phoneticPr fontId="18" type="noConversion"/>
  </si>
  <si>
    <t>2024. 12.1 ~ 12.31</t>
    <phoneticPr fontId="18" type="noConversion"/>
  </si>
  <si>
    <t>12월  통계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</si>
</sst>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8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5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7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7" borderId="8" xfId="0" applyNumberFormat="1" applyFont="1" applyFill="1" applyBorder="1" applyAlignment="1" applyProtection="1">
      <alignment horizontal="center" vertical="center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2" fillId="7" borderId="10" xfId="0" applyNumberFormat="1" applyFont="1" applyFill="1" applyBorder="1" applyAlignment="1" applyProtection="1">
      <alignment vertical="center" shrinkToFit="1"/>
      <protection locked="0"/>
    </xf>
    <xf numFmtId="41" fontId="2" fillId="7" borderId="13" xfId="1" applyNumberFormat="1" applyFont="1" applyFill="1" applyBorder="1" applyAlignment="1" applyProtection="1">
      <alignment vertical="center" shrinkToFit="1"/>
      <protection locked="0"/>
    </xf>
    <xf numFmtId="41" fontId="2" fillId="7" borderId="10" xfId="1" applyNumberFormat="1" applyFont="1" applyFill="1" applyBorder="1" applyAlignment="1" applyProtection="1">
      <alignment vertical="center" shrinkToFit="1"/>
      <protection locked="0"/>
    </xf>
    <xf numFmtId="0" fontId="3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6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9" xfId="1" applyNumberFormat="1" applyFont="1" applyFill="1" applyBorder="1" applyAlignment="1" applyProtection="1">
      <alignment vertical="center" shrinkToFit="1"/>
      <protection locked="0"/>
    </xf>
    <xf numFmtId="41" fontId="10" fillId="4" borderId="19" xfId="1" applyNumberFormat="1" applyFont="1" applyFill="1" applyBorder="1" applyAlignment="1" applyProtection="1">
      <alignment vertical="center" shrinkToFit="1"/>
      <protection locked="0"/>
    </xf>
    <xf numFmtId="0" fontId="2" fillId="7" borderId="20" xfId="0" applyNumberFormat="1" applyFont="1" applyFill="1" applyBorder="1" applyAlignment="1" applyProtection="1">
      <alignment vertical="center" shrinkToFit="1"/>
      <protection locked="0"/>
    </xf>
    <xf numFmtId="41" fontId="2" fillId="7" borderId="21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2" xfId="3" applyNumberFormat="1" applyFont="1" applyFill="1" applyBorder="1" applyAlignment="1" applyProtection="1">
      <alignment horizontal="right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/>
      <protection locked="0"/>
    </xf>
    <xf numFmtId="41" fontId="11" fillId="9" borderId="24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7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4" borderId="29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41" fontId="10" fillId="4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1" xfId="0" applyNumberFormat="1" applyFont="1" applyFill="1" applyBorder="1" applyAlignment="1" applyProtection="1">
      <alignment horizontal="center" vertical="center"/>
      <protection locked="0"/>
    </xf>
    <xf numFmtId="41" fontId="11" fillId="9" borderId="32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6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2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2" fillId="7" borderId="3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9" xfId="0" applyNumberFormat="1" applyFont="1" applyBorder="1" applyAlignment="1" applyProtection="1">
      <alignment vertical="center" shrinkToFit="1"/>
      <protection locked="0"/>
    </xf>
    <xf numFmtId="0" fontId="1" fillId="0" borderId="2" xfId="0" applyNumberFormat="1" applyFont="1" applyBorder="1" applyAlignment="1" applyProtection="1">
      <alignment vertical="center" shrinkToFit="1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0" xfId="4" applyNumberFormat="1">
      <alignment vertical="center"/>
    </xf>
    <xf numFmtId="41" fontId="1" fillId="4" borderId="4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0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1" fillId="8" borderId="15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11" fillId="8" borderId="37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6" xfId="0" applyNumberFormat="1" applyFont="1" applyFill="1" applyBorder="1" applyAlignment="1" applyProtection="1">
      <alignment horizontal="center" vertical="center"/>
      <protection locked="0"/>
    </xf>
    <xf numFmtId="0" fontId="11" fillId="8" borderId="19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NumberFormat="1" applyFont="1" applyBorder="1" applyAlignment="1" applyProtection="1">
      <alignment vertical="center"/>
      <protection locked="0"/>
    </xf>
    <xf numFmtId="0" fontId="15" fillId="0" borderId="28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8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7" xfId="0" applyNumberFormat="1" applyFont="1" applyFill="1" applyBorder="1" applyAlignment="1" applyProtection="1">
      <alignment horizontal="center" vertical="center"/>
      <protection locked="0"/>
    </xf>
    <xf numFmtId="0" fontId="3" fillId="6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6" borderId="29" xfId="0" applyNumberFormat="1" applyFont="1" applyFill="1" applyBorder="1" applyAlignment="1" applyProtection="1">
      <alignment horizontal="center" vertical="center"/>
      <protection locked="0"/>
    </xf>
    <xf numFmtId="41" fontId="3" fillId="6" borderId="1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7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41" fontId="3" fillId="6" borderId="28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8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="85" zoomScaleNormal="85" zoomScaleSheetLayoutView="80" workbookViewId="0">
      <selection activeCell="F17" sqref="F17"/>
    </sheetView>
  </sheetViews>
  <sheetFormatPr defaultColWidth="9" defaultRowHeight="16.5" x14ac:dyDescent="0.3"/>
  <cols>
    <col min="1" max="4" width="23.25" customWidth="1"/>
    <col min="5" max="5" width="23.25" style="81" customWidth="1"/>
    <col min="6" max="6" width="28" customWidth="1"/>
  </cols>
  <sheetData>
    <row r="1" spans="1:10" ht="47.25" customHeight="1" x14ac:dyDescent="0.3">
      <c r="A1" s="133" t="s">
        <v>21</v>
      </c>
      <c r="B1" s="133"/>
      <c r="C1" s="133"/>
      <c r="D1" s="133"/>
      <c r="E1" s="133"/>
      <c r="F1" s="44"/>
      <c r="G1" s="44"/>
      <c r="H1" s="44"/>
      <c r="I1" s="44"/>
      <c r="J1" s="44"/>
    </row>
    <row r="2" spans="1:10" ht="30.75" customHeight="1" x14ac:dyDescent="0.3">
      <c r="A2" s="134" t="s">
        <v>50</v>
      </c>
      <c r="B2" s="134"/>
      <c r="C2" s="134"/>
      <c r="D2" s="134"/>
      <c r="E2" s="134"/>
      <c r="F2" s="78"/>
      <c r="G2" s="45"/>
      <c r="H2" s="45"/>
      <c r="I2" s="45"/>
      <c r="J2" s="45"/>
    </row>
    <row r="3" spans="1:10" ht="20.25" customHeight="1" x14ac:dyDescent="0.3">
      <c r="A3" s="46"/>
      <c r="B3" s="46"/>
    </row>
    <row r="4" spans="1:10" ht="20.100000000000001" customHeight="1" x14ac:dyDescent="0.3">
      <c r="A4" s="47" t="s">
        <v>28</v>
      </c>
      <c r="B4" s="47"/>
      <c r="C4" s="48"/>
      <c r="D4" s="48"/>
      <c r="E4" s="48"/>
    </row>
    <row r="5" spans="1:10" ht="27" customHeight="1" x14ac:dyDescent="0.3">
      <c r="A5" s="49"/>
      <c r="B5" s="49"/>
      <c r="C5" s="49"/>
      <c r="D5" s="49"/>
      <c r="E5" s="50" t="s">
        <v>23</v>
      </c>
      <c r="F5" s="50"/>
    </row>
    <row r="6" spans="1:10" ht="23.1" customHeight="1" x14ac:dyDescent="0.3">
      <c r="A6" s="135" t="s">
        <v>2</v>
      </c>
      <c r="B6" s="131" t="s">
        <v>45</v>
      </c>
      <c r="C6" s="138" t="s">
        <v>36</v>
      </c>
      <c r="D6" s="139"/>
      <c r="E6" s="103" t="s">
        <v>14</v>
      </c>
    </row>
    <row r="7" spans="1:10" ht="23.1" customHeight="1" x14ac:dyDescent="0.3">
      <c r="A7" s="136"/>
      <c r="B7" s="137"/>
      <c r="C7" s="58" t="s">
        <v>41</v>
      </c>
      <c r="D7" s="51" t="s">
        <v>4</v>
      </c>
      <c r="E7" s="105" t="s">
        <v>41</v>
      </c>
      <c r="F7" s="95"/>
    </row>
    <row r="8" spans="1:10" ht="23.1" customHeight="1" x14ac:dyDescent="0.3">
      <c r="A8" s="91" t="s">
        <v>51</v>
      </c>
      <c r="B8" s="57">
        <f>C8+D8+E8</f>
        <v>1521</v>
      </c>
      <c r="C8" s="59">
        <v>270</v>
      </c>
      <c r="D8" s="53">
        <v>1215</v>
      </c>
      <c r="E8" s="97">
        <v>36</v>
      </c>
    </row>
    <row r="9" spans="1:10" ht="23.1" customHeight="1" x14ac:dyDescent="0.3">
      <c r="A9" s="69" t="s">
        <v>18</v>
      </c>
      <c r="B9" s="70">
        <f>C9+D9+E9</f>
        <v>27011</v>
      </c>
      <c r="C9" s="71">
        <f>C8+4062</f>
        <v>4332</v>
      </c>
      <c r="D9" s="71">
        <f>D8+20879</f>
        <v>22094</v>
      </c>
      <c r="E9" s="104">
        <f>E8+549</f>
        <v>585</v>
      </c>
      <c r="F9" s="121"/>
    </row>
    <row r="10" spans="1:10" s="63" customFormat="1" ht="30" customHeight="1" x14ac:dyDescent="0.3">
      <c r="A10" s="62"/>
      <c r="B10" s="56"/>
      <c r="C10" s="55"/>
      <c r="D10" s="55"/>
      <c r="E10" s="55"/>
    </row>
    <row r="11" spans="1:10" ht="20.100000000000001" customHeight="1" x14ac:dyDescent="0.3">
      <c r="A11" s="48" t="s">
        <v>31</v>
      </c>
      <c r="B11" s="48"/>
      <c r="C11" s="48"/>
      <c r="D11" s="48"/>
      <c r="E11" s="48"/>
    </row>
    <row r="12" spans="1:10" ht="27" customHeight="1" x14ac:dyDescent="0.3">
      <c r="A12" s="49"/>
      <c r="B12" s="49"/>
      <c r="C12" s="49"/>
      <c r="D12" s="49"/>
      <c r="E12" s="50" t="s">
        <v>23</v>
      </c>
    </row>
    <row r="13" spans="1:10" ht="23.1" customHeight="1" x14ac:dyDescent="0.3">
      <c r="A13" s="93" t="s">
        <v>2</v>
      </c>
      <c r="B13" s="60" t="s">
        <v>45</v>
      </c>
      <c r="C13" s="94" t="s">
        <v>7</v>
      </c>
      <c r="D13" s="60" t="s">
        <v>16</v>
      </c>
      <c r="E13" s="96" t="s">
        <v>6</v>
      </c>
    </row>
    <row r="14" spans="1:10" ht="23.1" customHeight="1" x14ac:dyDescent="0.3">
      <c r="A14" s="91" t="s">
        <v>51</v>
      </c>
      <c r="B14" s="54">
        <f>SUM(C14:D14)</f>
        <v>14</v>
      </c>
      <c r="C14" s="64">
        <v>13</v>
      </c>
      <c r="D14" s="75">
        <v>1</v>
      </c>
      <c r="E14" s="98" t="s">
        <v>17</v>
      </c>
    </row>
    <row r="15" spans="1:10" ht="23.1" customHeight="1" x14ac:dyDescent="0.3">
      <c r="A15" s="72" t="s">
        <v>18</v>
      </c>
      <c r="B15" s="73">
        <f>SUM(C15:D15)</f>
        <v>372</v>
      </c>
      <c r="C15" s="79">
        <f>C14+275</f>
        <v>288</v>
      </c>
      <c r="D15" s="80">
        <f>D14+83</f>
        <v>84</v>
      </c>
      <c r="E15" s="99"/>
    </row>
    <row r="16" spans="1:10" ht="30" customHeight="1" x14ac:dyDescent="0.3"/>
    <row r="17" spans="1:5" ht="20.100000000000001" customHeight="1" x14ac:dyDescent="0.3">
      <c r="A17" s="48" t="s">
        <v>24</v>
      </c>
      <c r="B17" s="48"/>
      <c r="C17" s="48"/>
      <c r="D17" s="48"/>
      <c r="E17" s="48"/>
    </row>
    <row r="18" spans="1:5" ht="27" customHeight="1" x14ac:dyDescent="0.3">
      <c r="A18" s="49"/>
      <c r="B18" s="49"/>
      <c r="C18" s="49"/>
      <c r="D18" s="49"/>
      <c r="E18" s="50" t="s">
        <v>27</v>
      </c>
    </row>
    <row r="19" spans="1:5" ht="23.1" customHeight="1" x14ac:dyDescent="0.3">
      <c r="A19" s="127" t="s">
        <v>2</v>
      </c>
      <c r="B19" s="129" t="s">
        <v>45</v>
      </c>
      <c r="C19" s="131" t="s">
        <v>36</v>
      </c>
      <c r="D19" s="132"/>
      <c r="E19" s="96" t="s">
        <v>14</v>
      </c>
    </row>
    <row r="20" spans="1:5" s="81" customFormat="1" ht="23.1" customHeight="1" x14ac:dyDescent="0.3">
      <c r="A20" s="128"/>
      <c r="B20" s="130"/>
      <c r="C20" s="106" t="s">
        <v>7</v>
      </c>
      <c r="D20" s="107" t="s">
        <v>16</v>
      </c>
      <c r="E20" s="108" t="s">
        <v>7</v>
      </c>
    </row>
    <row r="21" spans="1:5" ht="23.1" customHeight="1" x14ac:dyDescent="0.3">
      <c r="A21" s="91" t="s">
        <v>51</v>
      </c>
      <c r="B21" s="52">
        <f>SUM(C21:E21)</f>
        <v>1045</v>
      </c>
      <c r="C21" s="65">
        <v>254</v>
      </c>
      <c r="D21" s="76">
        <v>729</v>
      </c>
      <c r="E21" s="100">
        <v>62</v>
      </c>
    </row>
    <row r="22" spans="1:5" ht="23.1" customHeight="1" x14ac:dyDescent="0.3">
      <c r="A22" s="72" t="s">
        <v>18</v>
      </c>
      <c r="B22" s="73">
        <f>SUM(C22:E22)</f>
        <v>15348</v>
      </c>
      <c r="C22" s="74">
        <f>C21+4003</f>
        <v>4257</v>
      </c>
      <c r="D22" s="77">
        <f>D21+9583</f>
        <v>10312</v>
      </c>
      <c r="E22" s="101">
        <f>E21+717</f>
        <v>779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zoomScaleNormal="100" zoomScaleSheetLayoutView="90" workbookViewId="0">
      <selection activeCell="C71" sqref="C71"/>
    </sheetView>
  </sheetViews>
  <sheetFormatPr defaultColWidth="9" defaultRowHeight="16.5" x14ac:dyDescent="0.3"/>
  <cols>
    <col min="1" max="4" width="10.75" customWidth="1"/>
    <col min="5" max="5" width="10.75" style="81" customWidth="1"/>
    <col min="6" max="10" width="10.75" customWidth="1"/>
  </cols>
  <sheetData>
    <row r="1" spans="1:16" ht="37.5" x14ac:dyDescent="0.3">
      <c r="A1" s="140" t="s">
        <v>11</v>
      </c>
      <c r="B1" s="140"/>
      <c r="C1" s="140"/>
      <c r="D1" s="140"/>
      <c r="E1" s="140"/>
      <c r="F1" s="140"/>
      <c r="G1" s="140"/>
      <c r="H1" s="140"/>
      <c r="I1" s="140"/>
      <c r="J1" s="140"/>
      <c r="K1" s="21"/>
      <c r="L1" s="21"/>
      <c r="M1" s="21"/>
      <c r="N1" s="21"/>
      <c r="O1" s="21"/>
      <c r="P1" s="21"/>
    </row>
    <row r="2" spans="1:16" ht="20.25" x14ac:dyDescent="0.3">
      <c r="A2" s="134" t="s">
        <v>49</v>
      </c>
      <c r="B2" s="134"/>
      <c r="C2" s="134"/>
      <c r="D2" s="134"/>
      <c r="E2" s="134"/>
      <c r="F2" s="134"/>
      <c r="G2" s="134"/>
      <c r="H2" s="134"/>
      <c r="I2" s="134"/>
      <c r="J2" s="134"/>
      <c r="K2" s="20"/>
      <c r="L2" s="20"/>
      <c r="M2" s="20"/>
      <c r="N2" s="20"/>
      <c r="O2" s="20"/>
      <c r="P2" s="20"/>
    </row>
    <row r="4" spans="1:16" ht="16.5" customHeight="1" x14ac:dyDescent="0.3">
      <c r="A4" s="141" t="s">
        <v>0</v>
      </c>
      <c r="B4" s="143" t="s">
        <v>13</v>
      </c>
      <c r="C4" s="143"/>
      <c r="D4" s="143"/>
      <c r="E4" s="143"/>
      <c r="F4" s="143"/>
      <c r="G4" s="143"/>
      <c r="H4" s="143"/>
      <c r="I4" s="143"/>
      <c r="J4" s="144"/>
    </row>
    <row r="5" spans="1:16" x14ac:dyDescent="0.3">
      <c r="A5" s="142"/>
      <c r="B5" s="145" t="s">
        <v>12</v>
      </c>
      <c r="C5" s="145"/>
      <c r="D5" s="145"/>
      <c r="E5" s="145"/>
      <c r="F5" s="145"/>
      <c r="G5" s="145"/>
      <c r="H5" s="145"/>
      <c r="I5" s="145"/>
      <c r="J5" s="146"/>
    </row>
    <row r="6" spans="1:16" x14ac:dyDescent="0.3">
      <c r="A6" t="s">
        <v>1</v>
      </c>
    </row>
    <row r="7" spans="1:16" x14ac:dyDescent="0.3">
      <c r="A7" s="149" t="s">
        <v>2</v>
      </c>
      <c r="B7" s="151" t="s">
        <v>10</v>
      </c>
      <c r="C7" s="153" t="s">
        <v>8</v>
      </c>
      <c r="D7" s="154"/>
      <c r="E7" s="154"/>
      <c r="F7" s="154"/>
      <c r="G7" s="154" t="s">
        <v>4</v>
      </c>
      <c r="H7" s="154"/>
      <c r="I7" s="154"/>
      <c r="J7" s="155" t="s">
        <v>6</v>
      </c>
    </row>
    <row r="8" spans="1:16" ht="15.75" customHeight="1" x14ac:dyDescent="0.3">
      <c r="A8" s="150"/>
      <c r="B8" s="152"/>
      <c r="C8" s="19" t="s">
        <v>5</v>
      </c>
      <c r="D8" s="18" t="s">
        <v>16</v>
      </c>
      <c r="E8" s="11" t="s">
        <v>25</v>
      </c>
      <c r="F8" s="17" t="s">
        <v>3</v>
      </c>
      <c r="G8" s="18" t="s">
        <v>7</v>
      </c>
      <c r="H8" s="18" t="s">
        <v>16</v>
      </c>
      <c r="I8" s="17" t="s">
        <v>3</v>
      </c>
      <c r="J8" s="156"/>
    </row>
    <row r="9" spans="1:16" x14ac:dyDescent="0.3">
      <c r="A9" s="120">
        <v>45627</v>
      </c>
      <c r="B9" s="112">
        <f>F9+I9</f>
        <v>1</v>
      </c>
      <c r="C9" s="112"/>
      <c r="D9" s="112"/>
      <c r="E9" s="112">
        <v>1</v>
      </c>
      <c r="F9" s="114">
        <f>SUM(C9:E9)</f>
        <v>1</v>
      </c>
      <c r="G9" s="112"/>
      <c r="H9" s="112"/>
      <c r="I9" s="110">
        <f t="shared" ref="I9:I39" si="0">SUM(G9:H9)</f>
        <v>0</v>
      </c>
      <c r="J9" s="6"/>
      <c r="K9" s="26"/>
    </row>
    <row r="10" spans="1:16" x14ac:dyDescent="0.3">
      <c r="A10" s="120">
        <v>45628</v>
      </c>
      <c r="B10" s="112">
        <f>F10+I10</f>
        <v>1</v>
      </c>
      <c r="C10" s="112"/>
      <c r="D10" s="112"/>
      <c r="E10" s="112">
        <v>1</v>
      </c>
      <c r="F10" s="114">
        <f t="shared" ref="F10:F39" si="1">SUM(C10:E10)</f>
        <v>1</v>
      </c>
      <c r="G10" s="113"/>
      <c r="H10" s="113"/>
      <c r="I10" s="110">
        <f t="shared" si="0"/>
        <v>0</v>
      </c>
      <c r="J10" s="1"/>
      <c r="K10" s="27"/>
    </row>
    <row r="11" spans="1:16" x14ac:dyDescent="0.3">
      <c r="A11" s="111">
        <v>45629</v>
      </c>
      <c r="B11" s="112">
        <f t="shared" ref="B11:B39" si="2">F11+I11</f>
        <v>81</v>
      </c>
      <c r="C11" s="92">
        <v>15</v>
      </c>
      <c r="D11" s="92">
        <v>3</v>
      </c>
      <c r="E11" s="92"/>
      <c r="F11" s="114">
        <f t="shared" si="1"/>
        <v>18</v>
      </c>
      <c r="G11" s="113">
        <v>52</v>
      </c>
      <c r="H11" s="113">
        <v>11</v>
      </c>
      <c r="I11" s="110">
        <f t="shared" si="0"/>
        <v>63</v>
      </c>
      <c r="J11" s="6"/>
      <c r="K11" s="27"/>
    </row>
    <row r="12" spans="1:16" s="63" customFormat="1" x14ac:dyDescent="0.3">
      <c r="A12" s="111">
        <v>45630</v>
      </c>
      <c r="B12" s="123">
        <f t="shared" si="2"/>
        <v>91</v>
      </c>
      <c r="C12" s="92">
        <v>18</v>
      </c>
      <c r="D12" s="92">
        <v>6</v>
      </c>
      <c r="E12" s="92">
        <v>2</v>
      </c>
      <c r="F12" s="126">
        <f t="shared" si="1"/>
        <v>26</v>
      </c>
      <c r="G12" s="113">
        <v>50</v>
      </c>
      <c r="H12" s="113">
        <v>15</v>
      </c>
      <c r="I12" s="126">
        <f t="shared" si="0"/>
        <v>65</v>
      </c>
      <c r="J12" s="124"/>
      <c r="K12" s="125"/>
    </row>
    <row r="13" spans="1:16" x14ac:dyDescent="0.3">
      <c r="A13" s="111">
        <v>45631</v>
      </c>
      <c r="B13" s="112">
        <f t="shared" si="2"/>
        <v>102</v>
      </c>
      <c r="C13" s="92">
        <v>8</v>
      </c>
      <c r="D13" s="92">
        <v>4</v>
      </c>
      <c r="E13" s="92"/>
      <c r="F13" s="114">
        <f t="shared" si="1"/>
        <v>12</v>
      </c>
      <c r="G13" s="113">
        <v>28</v>
      </c>
      <c r="H13" s="113">
        <v>62</v>
      </c>
      <c r="I13" s="110">
        <f t="shared" si="0"/>
        <v>90</v>
      </c>
      <c r="J13" s="6"/>
      <c r="K13" s="27"/>
    </row>
    <row r="14" spans="1:16" s="109" customFormat="1" x14ac:dyDescent="0.3">
      <c r="A14" s="111">
        <v>45632</v>
      </c>
      <c r="B14" s="112">
        <f t="shared" si="2"/>
        <v>76</v>
      </c>
      <c r="C14" s="92">
        <v>5</v>
      </c>
      <c r="D14" s="92">
        <v>2</v>
      </c>
      <c r="E14" s="92">
        <v>1</v>
      </c>
      <c r="F14" s="114">
        <f t="shared" si="1"/>
        <v>8</v>
      </c>
      <c r="G14" s="113">
        <v>53</v>
      </c>
      <c r="H14" s="113">
        <v>15</v>
      </c>
      <c r="I14" s="110">
        <f t="shared" si="0"/>
        <v>68</v>
      </c>
      <c r="J14" s="6"/>
      <c r="K14" s="83"/>
    </row>
    <row r="15" spans="1:16" s="109" customFormat="1" x14ac:dyDescent="0.3">
      <c r="A15" s="111">
        <v>45633</v>
      </c>
      <c r="B15" s="112">
        <f t="shared" si="2"/>
        <v>125</v>
      </c>
      <c r="C15" s="92">
        <v>14</v>
      </c>
      <c r="D15" s="92">
        <v>9</v>
      </c>
      <c r="E15" s="92">
        <v>1</v>
      </c>
      <c r="F15" s="114">
        <f t="shared" si="1"/>
        <v>24</v>
      </c>
      <c r="G15" s="113">
        <v>48</v>
      </c>
      <c r="H15" s="113">
        <v>53</v>
      </c>
      <c r="I15" s="110">
        <f t="shared" si="0"/>
        <v>101</v>
      </c>
      <c r="J15" s="6"/>
      <c r="K15" s="83"/>
    </row>
    <row r="16" spans="1:16" x14ac:dyDescent="0.3">
      <c r="A16" s="120">
        <v>45634</v>
      </c>
      <c r="B16" s="112">
        <f t="shared" si="2"/>
        <v>0</v>
      </c>
      <c r="C16" s="112"/>
      <c r="D16" s="112"/>
      <c r="E16" s="112"/>
      <c r="F16" s="114">
        <f t="shared" si="1"/>
        <v>0</v>
      </c>
      <c r="G16" s="112"/>
      <c r="H16" s="112"/>
      <c r="I16" s="110">
        <f t="shared" si="0"/>
        <v>0</v>
      </c>
      <c r="J16" s="6"/>
      <c r="K16" s="27"/>
    </row>
    <row r="17" spans="1:11" x14ac:dyDescent="0.3">
      <c r="A17" s="120">
        <v>45635</v>
      </c>
      <c r="B17" s="112">
        <f t="shared" si="2"/>
        <v>2</v>
      </c>
      <c r="C17" s="112"/>
      <c r="D17" s="112"/>
      <c r="E17" s="112">
        <v>2</v>
      </c>
      <c r="F17" s="114">
        <f t="shared" si="1"/>
        <v>2</v>
      </c>
      <c r="G17" s="113"/>
      <c r="H17" s="113"/>
      <c r="I17" s="110">
        <f t="shared" si="0"/>
        <v>0</v>
      </c>
      <c r="J17" s="6"/>
      <c r="K17" s="27"/>
    </row>
    <row r="18" spans="1:11" x14ac:dyDescent="0.3">
      <c r="A18" s="111">
        <v>45636</v>
      </c>
      <c r="B18" s="112">
        <f t="shared" si="2"/>
        <v>70</v>
      </c>
      <c r="C18" s="92">
        <v>15</v>
      </c>
      <c r="D18" s="92">
        <v>2</v>
      </c>
      <c r="E18" s="92"/>
      <c r="F18" s="114">
        <f t="shared" si="1"/>
        <v>17</v>
      </c>
      <c r="G18" s="113">
        <v>48</v>
      </c>
      <c r="H18" s="113">
        <v>5</v>
      </c>
      <c r="I18" s="110">
        <f t="shared" si="0"/>
        <v>53</v>
      </c>
      <c r="J18" s="1"/>
      <c r="K18" s="26"/>
    </row>
    <row r="19" spans="1:11" x14ac:dyDescent="0.3">
      <c r="A19" s="111">
        <v>45637</v>
      </c>
      <c r="B19" s="112">
        <f t="shared" si="2"/>
        <v>48</v>
      </c>
      <c r="C19" s="92">
        <v>8</v>
      </c>
      <c r="D19" s="92">
        <v>3</v>
      </c>
      <c r="E19" s="92">
        <v>3</v>
      </c>
      <c r="F19" s="114">
        <f t="shared" si="1"/>
        <v>14</v>
      </c>
      <c r="G19" s="113">
        <v>24</v>
      </c>
      <c r="H19" s="113">
        <v>10</v>
      </c>
      <c r="I19" s="110">
        <f t="shared" si="0"/>
        <v>34</v>
      </c>
      <c r="J19" s="1"/>
      <c r="K19" s="26"/>
    </row>
    <row r="20" spans="1:11" x14ac:dyDescent="0.3">
      <c r="A20" s="111">
        <v>45638</v>
      </c>
      <c r="B20" s="112">
        <f t="shared" si="2"/>
        <v>98</v>
      </c>
      <c r="C20" s="112">
        <v>10</v>
      </c>
      <c r="D20" s="112">
        <v>2</v>
      </c>
      <c r="E20" s="112"/>
      <c r="F20" s="114">
        <f t="shared" si="1"/>
        <v>12</v>
      </c>
      <c r="G20" s="112">
        <v>24</v>
      </c>
      <c r="H20" s="112">
        <v>62</v>
      </c>
      <c r="I20" s="110">
        <f t="shared" si="0"/>
        <v>86</v>
      </c>
      <c r="J20" s="1"/>
      <c r="K20" s="26"/>
    </row>
    <row r="21" spans="1:11" s="109" customFormat="1" x14ac:dyDescent="0.3">
      <c r="A21" s="111">
        <v>45639</v>
      </c>
      <c r="B21" s="112">
        <f t="shared" si="2"/>
        <v>37</v>
      </c>
      <c r="C21" s="112">
        <v>5</v>
      </c>
      <c r="D21" s="112">
        <v>2</v>
      </c>
      <c r="E21" s="112">
        <v>1</v>
      </c>
      <c r="F21" s="114">
        <f t="shared" si="1"/>
        <v>8</v>
      </c>
      <c r="G21" s="112">
        <v>21</v>
      </c>
      <c r="H21" s="112">
        <v>8</v>
      </c>
      <c r="I21" s="110">
        <f t="shared" si="0"/>
        <v>29</v>
      </c>
      <c r="J21" s="82"/>
      <c r="K21" s="26"/>
    </row>
    <row r="22" spans="1:11" s="109" customFormat="1" x14ac:dyDescent="0.3">
      <c r="A22" s="111">
        <v>45640</v>
      </c>
      <c r="B22" s="112">
        <f t="shared" si="2"/>
        <v>103</v>
      </c>
      <c r="C22" s="112">
        <v>14</v>
      </c>
      <c r="D22" s="112">
        <v>5</v>
      </c>
      <c r="E22" s="112">
        <v>1</v>
      </c>
      <c r="F22" s="114">
        <f t="shared" si="1"/>
        <v>20</v>
      </c>
      <c r="G22" s="113">
        <v>43</v>
      </c>
      <c r="H22" s="113">
        <v>40</v>
      </c>
      <c r="I22" s="110">
        <f t="shared" si="0"/>
        <v>83</v>
      </c>
      <c r="J22" s="82"/>
      <c r="K22" s="26"/>
    </row>
    <row r="23" spans="1:11" s="109" customFormat="1" x14ac:dyDescent="0.3">
      <c r="A23" s="120">
        <v>45641</v>
      </c>
      <c r="B23" s="112">
        <f t="shared" si="2"/>
        <v>0</v>
      </c>
      <c r="C23" s="122"/>
      <c r="D23" s="92"/>
      <c r="E23" s="92"/>
      <c r="F23" s="114">
        <f t="shared" si="1"/>
        <v>0</v>
      </c>
      <c r="G23" s="113"/>
      <c r="H23" s="113"/>
      <c r="I23" s="110">
        <f t="shared" si="0"/>
        <v>0</v>
      </c>
      <c r="J23" s="6"/>
      <c r="K23" s="26"/>
    </row>
    <row r="24" spans="1:11" x14ac:dyDescent="0.3">
      <c r="A24" s="120">
        <v>45642</v>
      </c>
      <c r="B24" s="112">
        <f t="shared" si="2"/>
        <v>0</v>
      </c>
      <c r="C24" s="92"/>
      <c r="D24" s="92"/>
      <c r="E24" s="92"/>
      <c r="F24" s="114">
        <f t="shared" si="1"/>
        <v>0</v>
      </c>
      <c r="G24" s="113"/>
      <c r="H24" s="113"/>
      <c r="I24" s="110">
        <f t="shared" si="0"/>
        <v>0</v>
      </c>
      <c r="J24" s="6"/>
      <c r="K24" s="27"/>
    </row>
    <row r="25" spans="1:11" x14ac:dyDescent="0.3">
      <c r="A25" s="111">
        <v>45643</v>
      </c>
      <c r="B25" s="112">
        <f t="shared" si="2"/>
        <v>71</v>
      </c>
      <c r="C25" s="112">
        <v>13</v>
      </c>
      <c r="D25" s="112">
        <v>1</v>
      </c>
      <c r="E25" s="112">
        <v>4</v>
      </c>
      <c r="F25" s="114">
        <f t="shared" si="1"/>
        <v>18</v>
      </c>
      <c r="G25" s="112">
        <v>43</v>
      </c>
      <c r="H25" s="112">
        <v>10</v>
      </c>
      <c r="I25" s="110">
        <f t="shared" si="0"/>
        <v>53</v>
      </c>
      <c r="J25" s="1"/>
      <c r="K25" s="27"/>
    </row>
    <row r="26" spans="1:11" s="81" customFormat="1" x14ac:dyDescent="0.3">
      <c r="A26" s="111">
        <v>45644</v>
      </c>
      <c r="B26" s="112">
        <f t="shared" si="2"/>
        <v>65</v>
      </c>
      <c r="C26" s="112">
        <v>10</v>
      </c>
      <c r="D26" s="112">
        <v>5</v>
      </c>
      <c r="E26" s="112">
        <v>1</v>
      </c>
      <c r="F26" s="114">
        <f t="shared" si="1"/>
        <v>16</v>
      </c>
      <c r="G26" s="112">
        <v>35</v>
      </c>
      <c r="H26" s="112">
        <v>14</v>
      </c>
      <c r="I26" s="110">
        <f t="shared" si="0"/>
        <v>49</v>
      </c>
      <c r="J26" s="82"/>
      <c r="K26" s="83"/>
    </row>
    <row r="27" spans="1:11" s="81" customFormat="1" x14ac:dyDescent="0.3">
      <c r="A27" s="111">
        <v>45645</v>
      </c>
      <c r="B27" s="112">
        <f t="shared" si="2"/>
        <v>103</v>
      </c>
      <c r="C27" s="112">
        <v>7</v>
      </c>
      <c r="D27" s="112">
        <v>2</v>
      </c>
      <c r="E27" s="112">
        <v>2</v>
      </c>
      <c r="F27" s="114">
        <f t="shared" si="1"/>
        <v>11</v>
      </c>
      <c r="G27" s="112">
        <v>26</v>
      </c>
      <c r="H27" s="112">
        <v>66</v>
      </c>
      <c r="I27" s="110">
        <f t="shared" si="0"/>
        <v>92</v>
      </c>
      <c r="J27" s="82"/>
      <c r="K27" s="83"/>
    </row>
    <row r="28" spans="1:11" s="109" customFormat="1" x14ac:dyDescent="0.3">
      <c r="A28" s="111">
        <v>45646</v>
      </c>
      <c r="B28" s="112">
        <f t="shared" si="2"/>
        <v>48</v>
      </c>
      <c r="C28" s="112">
        <v>8</v>
      </c>
      <c r="D28" s="112">
        <v>3</v>
      </c>
      <c r="E28" s="112">
        <v>1</v>
      </c>
      <c r="F28" s="114">
        <f t="shared" si="1"/>
        <v>12</v>
      </c>
      <c r="G28" s="112">
        <v>21</v>
      </c>
      <c r="H28" s="112">
        <v>15</v>
      </c>
      <c r="I28" s="110">
        <f t="shared" si="0"/>
        <v>36</v>
      </c>
      <c r="J28" s="82"/>
      <c r="K28" s="83"/>
    </row>
    <row r="29" spans="1:11" s="109" customFormat="1" x14ac:dyDescent="0.3">
      <c r="A29" s="111">
        <v>45647</v>
      </c>
      <c r="B29" s="112">
        <f t="shared" si="2"/>
        <v>36</v>
      </c>
      <c r="C29" s="112">
        <v>6</v>
      </c>
      <c r="D29" s="112"/>
      <c r="E29" s="112"/>
      <c r="F29" s="114">
        <f t="shared" si="1"/>
        <v>6</v>
      </c>
      <c r="G29" s="112">
        <v>18</v>
      </c>
      <c r="H29" s="112">
        <v>12</v>
      </c>
      <c r="I29" s="110">
        <f t="shared" si="0"/>
        <v>30</v>
      </c>
      <c r="J29" s="82"/>
      <c r="K29" s="83"/>
    </row>
    <row r="30" spans="1:11" s="81" customFormat="1" x14ac:dyDescent="0.3">
      <c r="A30" s="120">
        <v>45648</v>
      </c>
      <c r="B30" s="112">
        <f t="shared" si="2"/>
        <v>1</v>
      </c>
      <c r="C30" s="112"/>
      <c r="D30" s="112"/>
      <c r="E30" s="112">
        <v>1</v>
      </c>
      <c r="F30" s="114">
        <f t="shared" si="1"/>
        <v>1</v>
      </c>
      <c r="G30" s="112"/>
      <c r="H30" s="112"/>
      <c r="I30" s="110">
        <f t="shared" si="0"/>
        <v>0</v>
      </c>
      <c r="J30" s="82"/>
      <c r="K30" s="83"/>
    </row>
    <row r="31" spans="1:11" s="109" customFormat="1" x14ac:dyDescent="0.3">
      <c r="A31" s="120">
        <v>45649</v>
      </c>
      <c r="B31" s="112">
        <f t="shared" si="2"/>
        <v>3</v>
      </c>
      <c r="C31" s="112"/>
      <c r="D31" s="112"/>
      <c r="E31" s="112">
        <v>3</v>
      </c>
      <c r="F31" s="114">
        <f t="shared" si="1"/>
        <v>3</v>
      </c>
      <c r="G31" s="112"/>
      <c r="H31" s="112"/>
      <c r="I31" s="110">
        <f t="shared" si="0"/>
        <v>0</v>
      </c>
      <c r="J31" s="82"/>
      <c r="K31" s="83"/>
    </row>
    <row r="32" spans="1:11" s="109" customFormat="1" x14ac:dyDescent="0.3">
      <c r="A32" s="111">
        <v>45650</v>
      </c>
      <c r="B32" s="112">
        <f t="shared" si="2"/>
        <v>60</v>
      </c>
      <c r="C32" s="112">
        <v>10</v>
      </c>
      <c r="D32" s="112">
        <v>1</v>
      </c>
      <c r="E32" s="112"/>
      <c r="F32" s="114">
        <f t="shared" si="1"/>
        <v>11</v>
      </c>
      <c r="G32" s="112">
        <v>36</v>
      </c>
      <c r="H32" s="112">
        <v>13</v>
      </c>
      <c r="I32" s="110">
        <f t="shared" si="0"/>
        <v>49</v>
      </c>
      <c r="J32" s="82"/>
      <c r="K32" s="83"/>
    </row>
    <row r="33" spans="1:11" s="81" customFormat="1" x14ac:dyDescent="0.3">
      <c r="A33" s="120">
        <v>45651</v>
      </c>
      <c r="B33" s="112">
        <f t="shared" si="2"/>
        <v>1</v>
      </c>
      <c r="C33" s="112"/>
      <c r="D33" s="112"/>
      <c r="E33" s="112">
        <v>1</v>
      </c>
      <c r="F33" s="114">
        <f t="shared" si="1"/>
        <v>1</v>
      </c>
      <c r="G33" s="112"/>
      <c r="H33" s="112"/>
      <c r="I33" s="110">
        <f t="shared" si="0"/>
        <v>0</v>
      </c>
      <c r="J33" s="116"/>
      <c r="K33" s="115"/>
    </row>
    <row r="34" spans="1:11" s="81" customFormat="1" x14ac:dyDescent="0.3">
      <c r="A34" s="111">
        <v>45652</v>
      </c>
      <c r="B34" s="112">
        <f t="shared" si="2"/>
        <v>113</v>
      </c>
      <c r="C34" s="112">
        <v>17</v>
      </c>
      <c r="D34" s="112">
        <v>4</v>
      </c>
      <c r="E34" s="112">
        <v>1</v>
      </c>
      <c r="F34" s="114">
        <f t="shared" si="1"/>
        <v>22</v>
      </c>
      <c r="G34" s="112">
        <v>40</v>
      </c>
      <c r="H34" s="112">
        <v>51</v>
      </c>
      <c r="I34" s="110">
        <f t="shared" si="0"/>
        <v>91</v>
      </c>
      <c r="J34" s="119"/>
      <c r="K34" s="115"/>
    </row>
    <row r="35" spans="1:11" s="109" customFormat="1" x14ac:dyDescent="0.3">
      <c r="A35" s="111">
        <v>45653</v>
      </c>
      <c r="B35" s="112">
        <f t="shared" si="2"/>
        <v>83</v>
      </c>
      <c r="C35" s="112">
        <v>10</v>
      </c>
      <c r="D35" s="112">
        <v>2</v>
      </c>
      <c r="E35" s="112"/>
      <c r="F35" s="114">
        <f t="shared" si="1"/>
        <v>12</v>
      </c>
      <c r="G35" s="112">
        <v>31</v>
      </c>
      <c r="H35" s="112">
        <v>40</v>
      </c>
      <c r="I35" s="110">
        <f t="shared" si="0"/>
        <v>71</v>
      </c>
      <c r="J35" s="119"/>
      <c r="K35" s="115"/>
    </row>
    <row r="36" spans="1:11" s="109" customFormat="1" x14ac:dyDescent="0.3">
      <c r="A36" s="111">
        <v>45654</v>
      </c>
      <c r="B36" s="112">
        <f t="shared" si="2"/>
        <v>31</v>
      </c>
      <c r="C36" s="112">
        <v>5</v>
      </c>
      <c r="D36" s="112"/>
      <c r="E36" s="112">
        <v>1</v>
      </c>
      <c r="F36" s="114">
        <f t="shared" si="1"/>
        <v>6</v>
      </c>
      <c r="G36" s="112">
        <v>20</v>
      </c>
      <c r="H36" s="112">
        <v>5</v>
      </c>
      <c r="I36" s="110">
        <f t="shared" si="0"/>
        <v>25</v>
      </c>
      <c r="J36" s="119"/>
      <c r="K36" s="115"/>
    </row>
    <row r="37" spans="1:11" s="109" customFormat="1" x14ac:dyDescent="0.3">
      <c r="A37" s="120">
        <v>45655</v>
      </c>
      <c r="B37" s="112">
        <f t="shared" si="2"/>
        <v>1</v>
      </c>
      <c r="C37" s="112"/>
      <c r="D37" s="112"/>
      <c r="E37" s="112">
        <v>1</v>
      </c>
      <c r="F37" s="114">
        <f t="shared" si="1"/>
        <v>1</v>
      </c>
      <c r="G37" s="112"/>
      <c r="H37" s="112"/>
      <c r="I37" s="110">
        <f t="shared" si="0"/>
        <v>0</v>
      </c>
      <c r="J37" s="119"/>
      <c r="K37" s="115"/>
    </row>
    <row r="38" spans="1:11" s="109" customFormat="1" x14ac:dyDescent="0.3">
      <c r="A38" s="120">
        <v>45656</v>
      </c>
      <c r="B38" s="112">
        <f t="shared" si="2"/>
        <v>5</v>
      </c>
      <c r="C38" s="112"/>
      <c r="D38" s="112"/>
      <c r="E38" s="112">
        <v>5</v>
      </c>
      <c r="F38" s="114">
        <f t="shared" si="1"/>
        <v>5</v>
      </c>
      <c r="G38" s="112"/>
      <c r="H38" s="112"/>
      <c r="I38" s="110">
        <f t="shared" si="0"/>
        <v>0</v>
      </c>
      <c r="J38" s="119"/>
      <c r="K38" s="115"/>
    </row>
    <row r="39" spans="1:11" s="109" customFormat="1" ht="17.25" thickBot="1" x14ac:dyDescent="0.35">
      <c r="A39" s="111">
        <v>45657</v>
      </c>
      <c r="B39" s="112">
        <f t="shared" si="2"/>
        <v>65</v>
      </c>
      <c r="C39" s="112">
        <v>13</v>
      </c>
      <c r="D39" s="112">
        <v>3</v>
      </c>
      <c r="E39" s="112">
        <v>2</v>
      </c>
      <c r="F39" s="114">
        <f t="shared" si="1"/>
        <v>18</v>
      </c>
      <c r="G39" s="112">
        <v>32</v>
      </c>
      <c r="H39" s="112">
        <v>15</v>
      </c>
      <c r="I39" s="110">
        <f t="shared" si="0"/>
        <v>47</v>
      </c>
      <c r="J39" s="119"/>
      <c r="K39" s="115"/>
    </row>
    <row r="40" spans="1:11" ht="17.25" thickBot="1" x14ac:dyDescent="0.35">
      <c r="A40" s="31" t="s">
        <v>9</v>
      </c>
      <c r="B40" s="117">
        <f t="shared" ref="B40:I40" si="3">SUM(B9:B39)</f>
        <v>1521</v>
      </c>
      <c r="C40" s="117">
        <f t="shared" si="3"/>
        <v>211</v>
      </c>
      <c r="D40" s="117">
        <f t="shared" si="3"/>
        <v>59</v>
      </c>
      <c r="E40" s="117">
        <f t="shared" si="3"/>
        <v>36</v>
      </c>
      <c r="F40" s="117">
        <f t="shared" si="3"/>
        <v>306</v>
      </c>
      <c r="G40" s="117">
        <f t="shared" si="3"/>
        <v>693</v>
      </c>
      <c r="H40" s="117">
        <f t="shared" si="3"/>
        <v>522</v>
      </c>
      <c r="I40" s="117">
        <f t="shared" si="3"/>
        <v>1215</v>
      </c>
      <c r="J40" s="118"/>
      <c r="K40" s="28"/>
    </row>
    <row r="41" spans="1:11" ht="17.25" thickBot="1" x14ac:dyDescent="0.35">
      <c r="A41" t="s">
        <v>26</v>
      </c>
      <c r="J41" s="14"/>
      <c r="K41" s="13"/>
    </row>
    <row r="42" spans="1:11" x14ac:dyDescent="0.3">
      <c r="A42" s="164" t="s">
        <v>48</v>
      </c>
      <c r="B42" s="166" t="s">
        <v>15</v>
      </c>
      <c r="C42" s="161" t="s">
        <v>8</v>
      </c>
      <c r="D42" s="167"/>
      <c r="E42" s="167"/>
      <c r="F42" s="167"/>
      <c r="G42" s="167" t="s">
        <v>4</v>
      </c>
      <c r="H42" s="167"/>
      <c r="I42" s="167"/>
      <c r="J42" s="147" t="s">
        <v>6</v>
      </c>
    </row>
    <row r="43" spans="1:11" x14ac:dyDescent="0.3">
      <c r="A43" s="165"/>
      <c r="B43" s="163"/>
      <c r="C43" s="12" t="s">
        <v>7</v>
      </c>
      <c r="D43" s="18" t="s">
        <v>16</v>
      </c>
      <c r="E43" s="11" t="s">
        <v>25</v>
      </c>
      <c r="F43" s="11" t="s">
        <v>3</v>
      </c>
      <c r="G43" s="10" t="s">
        <v>7</v>
      </c>
      <c r="H43" s="18" t="s">
        <v>16</v>
      </c>
      <c r="I43" s="10" t="s">
        <v>3</v>
      </c>
      <c r="J43" s="148"/>
    </row>
    <row r="44" spans="1:11" x14ac:dyDescent="0.3">
      <c r="A44" s="61" t="s">
        <v>40</v>
      </c>
      <c r="B44" s="5">
        <f t="shared" ref="B44:B54" si="4">SUM(F44+I44)</f>
        <v>2297</v>
      </c>
      <c r="C44" s="4">
        <v>292</v>
      </c>
      <c r="D44" s="3">
        <v>60</v>
      </c>
      <c r="E44" s="88">
        <v>16</v>
      </c>
      <c r="F44" s="9">
        <f>SUM(C44:E44)</f>
        <v>368</v>
      </c>
      <c r="G44" s="2">
        <v>1043</v>
      </c>
      <c r="H44" s="2">
        <v>886</v>
      </c>
      <c r="I44" s="9">
        <f>SUM(G44:H44)</f>
        <v>1929</v>
      </c>
      <c r="J44" s="102" t="s">
        <v>29</v>
      </c>
    </row>
    <row r="45" spans="1:11" x14ac:dyDescent="0.3">
      <c r="A45" s="61" t="s">
        <v>37</v>
      </c>
      <c r="B45" s="5">
        <f t="shared" si="4"/>
        <v>2201</v>
      </c>
      <c r="C45" s="4">
        <v>237</v>
      </c>
      <c r="D45" s="3">
        <v>80</v>
      </c>
      <c r="E45" s="88">
        <v>22</v>
      </c>
      <c r="F45" s="9">
        <f t="shared" ref="F45:F55" si="5">SUM(C45:E45)</f>
        <v>339</v>
      </c>
      <c r="G45" s="22">
        <v>796</v>
      </c>
      <c r="H45" s="5">
        <v>1066</v>
      </c>
      <c r="I45" s="9">
        <f t="shared" ref="I45:I46" si="6">SUM(G45:H45)</f>
        <v>1862</v>
      </c>
      <c r="J45" s="1"/>
    </row>
    <row r="46" spans="1:11" x14ac:dyDescent="0.3">
      <c r="A46" s="61" t="s">
        <v>44</v>
      </c>
      <c r="B46" s="5">
        <f t="shared" si="4"/>
        <v>2048</v>
      </c>
      <c r="C46" s="16">
        <v>243</v>
      </c>
      <c r="D46" s="15">
        <v>77</v>
      </c>
      <c r="E46" s="92">
        <v>44</v>
      </c>
      <c r="F46" s="9">
        <f t="shared" si="5"/>
        <v>364</v>
      </c>
      <c r="G46" s="15">
        <v>853</v>
      </c>
      <c r="H46" s="15">
        <v>831</v>
      </c>
      <c r="I46" s="9">
        <f t="shared" si="6"/>
        <v>1684</v>
      </c>
      <c r="J46" s="68"/>
    </row>
    <row r="47" spans="1:11" x14ac:dyDescent="0.3">
      <c r="A47" s="61" t="s">
        <v>39</v>
      </c>
      <c r="B47" s="5">
        <f t="shared" si="4"/>
        <v>2524</v>
      </c>
      <c r="C47" s="25">
        <v>288</v>
      </c>
      <c r="D47" s="22">
        <v>75</v>
      </c>
      <c r="E47" s="86">
        <v>65</v>
      </c>
      <c r="F47" s="9">
        <f t="shared" si="5"/>
        <v>428</v>
      </c>
      <c r="G47" s="22">
        <v>1163</v>
      </c>
      <c r="H47" s="22">
        <v>933</v>
      </c>
      <c r="I47" s="24">
        <f>SUM(G47:H47)</f>
        <v>2096</v>
      </c>
      <c r="J47" s="23"/>
    </row>
    <row r="48" spans="1:11" x14ac:dyDescent="0.3">
      <c r="A48" s="61" t="s">
        <v>32</v>
      </c>
      <c r="B48" s="90">
        <f t="shared" si="4"/>
        <v>2248</v>
      </c>
      <c r="C48" s="85">
        <v>275</v>
      </c>
      <c r="D48" s="84">
        <v>96</v>
      </c>
      <c r="E48" s="86">
        <v>65</v>
      </c>
      <c r="F48" s="9">
        <f t="shared" si="5"/>
        <v>436</v>
      </c>
      <c r="G48" s="86">
        <v>984</v>
      </c>
      <c r="H48" s="86">
        <v>828</v>
      </c>
      <c r="I48" s="87">
        <f>SUM(G48:H48)</f>
        <v>1812</v>
      </c>
      <c r="J48" s="23"/>
    </row>
    <row r="49" spans="1:10" x14ac:dyDescent="0.3">
      <c r="A49" s="61" t="s">
        <v>35</v>
      </c>
      <c r="B49" s="90">
        <f t="shared" si="4"/>
        <v>2436</v>
      </c>
      <c r="C49" s="25">
        <v>249</v>
      </c>
      <c r="D49" s="22">
        <v>232</v>
      </c>
      <c r="E49" s="86">
        <v>57</v>
      </c>
      <c r="F49" s="9">
        <f t="shared" si="5"/>
        <v>538</v>
      </c>
      <c r="G49" s="22">
        <v>931</v>
      </c>
      <c r="H49" s="22">
        <v>967</v>
      </c>
      <c r="I49" s="87">
        <f>SUM(G49:H49)</f>
        <v>1898</v>
      </c>
      <c r="J49" s="23"/>
    </row>
    <row r="50" spans="1:10" x14ac:dyDescent="0.3">
      <c r="A50" s="61" t="s">
        <v>47</v>
      </c>
      <c r="B50" s="90">
        <f t="shared" si="4"/>
        <v>2622</v>
      </c>
      <c r="C50" s="4">
        <v>313</v>
      </c>
      <c r="D50" s="3">
        <v>105</v>
      </c>
      <c r="E50" s="88">
        <v>77</v>
      </c>
      <c r="F50" s="9">
        <f t="shared" si="5"/>
        <v>495</v>
      </c>
      <c r="G50" s="2">
        <v>1129</v>
      </c>
      <c r="H50" s="2">
        <v>998</v>
      </c>
      <c r="I50" s="87">
        <f t="shared" ref="I50:I55" si="7">SUM(G50:H50)</f>
        <v>2127</v>
      </c>
      <c r="J50" s="102"/>
    </row>
    <row r="51" spans="1:10" x14ac:dyDescent="0.3">
      <c r="A51" s="61" t="s">
        <v>42</v>
      </c>
      <c r="B51" s="5">
        <f t="shared" si="4"/>
        <v>2912</v>
      </c>
      <c r="C51" s="4">
        <v>358</v>
      </c>
      <c r="D51" s="3">
        <v>130</v>
      </c>
      <c r="E51" s="88">
        <v>57</v>
      </c>
      <c r="F51" s="9">
        <f t="shared" si="5"/>
        <v>545</v>
      </c>
      <c r="G51" s="2">
        <v>1193</v>
      </c>
      <c r="H51" s="2">
        <v>1174</v>
      </c>
      <c r="I51" s="9">
        <f t="shared" si="7"/>
        <v>2367</v>
      </c>
      <c r="J51" s="1"/>
    </row>
    <row r="52" spans="1:10" x14ac:dyDescent="0.3">
      <c r="A52" s="61" t="s">
        <v>46</v>
      </c>
      <c r="B52" s="90">
        <f t="shared" si="4"/>
        <v>2192</v>
      </c>
      <c r="C52" s="4">
        <v>248</v>
      </c>
      <c r="D52" s="3">
        <v>68</v>
      </c>
      <c r="E52" s="88">
        <v>72</v>
      </c>
      <c r="F52" s="9">
        <f t="shared" si="5"/>
        <v>388</v>
      </c>
      <c r="G52" s="2">
        <v>1009</v>
      </c>
      <c r="H52" s="2">
        <v>795</v>
      </c>
      <c r="I52" s="9">
        <f t="shared" si="7"/>
        <v>1804</v>
      </c>
      <c r="J52" s="1"/>
    </row>
    <row r="53" spans="1:10" x14ac:dyDescent="0.3">
      <c r="A53" s="61" t="s">
        <v>38</v>
      </c>
      <c r="B53" s="90">
        <f>SUM(F53+I53)</f>
        <v>2090</v>
      </c>
      <c r="C53" s="4">
        <v>251</v>
      </c>
      <c r="D53" s="3">
        <v>66</v>
      </c>
      <c r="E53" s="88">
        <v>45</v>
      </c>
      <c r="F53" s="9">
        <v>362</v>
      </c>
      <c r="G53" s="2">
        <v>903</v>
      </c>
      <c r="H53" s="2">
        <v>825</v>
      </c>
      <c r="I53" s="9">
        <f t="shared" si="7"/>
        <v>1728</v>
      </c>
      <c r="J53" s="1"/>
    </row>
    <row r="54" spans="1:10" x14ac:dyDescent="0.3">
      <c r="A54" s="61" t="s">
        <v>43</v>
      </c>
      <c r="B54" s="5">
        <f t="shared" si="4"/>
        <v>1920</v>
      </c>
      <c r="C54" s="4">
        <v>243</v>
      </c>
      <c r="D54" s="3">
        <v>76</v>
      </c>
      <c r="E54" s="88">
        <v>29</v>
      </c>
      <c r="F54" s="9">
        <f t="shared" si="5"/>
        <v>348</v>
      </c>
      <c r="G54" s="2">
        <v>866</v>
      </c>
      <c r="H54" s="2">
        <v>706</v>
      </c>
      <c r="I54" s="9">
        <f t="shared" si="7"/>
        <v>1572</v>
      </c>
      <c r="J54" s="1"/>
    </row>
    <row r="55" spans="1:10" x14ac:dyDescent="0.3">
      <c r="A55" s="43" t="s">
        <v>34</v>
      </c>
      <c r="B55" s="32">
        <v>1521</v>
      </c>
      <c r="C55" s="33">
        <v>211</v>
      </c>
      <c r="D55" s="34">
        <v>59</v>
      </c>
      <c r="E55" s="34">
        <v>36</v>
      </c>
      <c r="F55" s="9">
        <f t="shared" si="5"/>
        <v>306</v>
      </c>
      <c r="G55" s="36">
        <v>693</v>
      </c>
      <c r="H55" s="36">
        <v>522</v>
      </c>
      <c r="I55" s="35">
        <f t="shared" si="7"/>
        <v>1215</v>
      </c>
      <c r="J55" s="37"/>
    </row>
    <row r="56" spans="1:10" ht="19.5" customHeight="1" x14ac:dyDescent="0.3">
      <c r="A56" s="38" t="s">
        <v>30</v>
      </c>
      <c r="B56" s="42">
        <f>SUM(B44:B55)</f>
        <v>27011</v>
      </c>
      <c r="C56" s="41">
        <f>SUM(C44:C55)</f>
        <v>3208</v>
      </c>
      <c r="D56" s="41">
        <f t="shared" ref="D56:H56" si="8">SUM(D44:D55)</f>
        <v>1124</v>
      </c>
      <c r="E56" s="41">
        <f>SUM(E44:E55)</f>
        <v>585</v>
      </c>
      <c r="F56" s="41">
        <f>SUM(F44:F55)</f>
        <v>4917</v>
      </c>
      <c r="G56" s="41">
        <f t="shared" si="8"/>
        <v>11563</v>
      </c>
      <c r="H56" s="41">
        <f t="shared" si="8"/>
        <v>10531</v>
      </c>
      <c r="I56" s="67">
        <f>SUM(I44:I55)</f>
        <v>22094</v>
      </c>
      <c r="J56" s="66"/>
    </row>
    <row r="57" spans="1:10" x14ac:dyDescent="0.3">
      <c r="A57" t="s">
        <v>22</v>
      </c>
    </row>
    <row r="58" spans="1:10" x14ac:dyDescent="0.3">
      <c r="A58" s="149" t="s">
        <v>48</v>
      </c>
      <c r="B58" s="157" t="s">
        <v>19</v>
      </c>
      <c r="C58" s="159" t="s">
        <v>20</v>
      </c>
      <c r="D58" s="160"/>
      <c r="E58" s="160"/>
      <c r="F58" s="161"/>
      <c r="G58" s="162" t="s">
        <v>6</v>
      </c>
    </row>
    <row r="59" spans="1:10" x14ac:dyDescent="0.3">
      <c r="A59" s="150"/>
      <c r="B59" s="158"/>
      <c r="C59" s="8" t="s">
        <v>7</v>
      </c>
      <c r="D59" s="18" t="s">
        <v>16</v>
      </c>
      <c r="E59" s="11" t="s">
        <v>25</v>
      </c>
      <c r="F59" s="7" t="s">
        <v>33</v>
      </c>
      <c r="G59" s="163"/>
    </row>
    <row r="60" spans="1:10" x14ac:dyDescent="0.3">
      <c r="A60" s="29" t="s">
        <v>40</v>
      </c>
      <c r="B60" s="5">
        <f>SUM(C60:E60)</f>
        <v>1215</v>
      </c>
      <c r="C60" s="4">
        <v>353</v>
      </c>
      <c r="D60" s="3">
        <v>838</v>
      </c>
      <c r="E60" s="88">
        <v>24</v>
      </c>
      <c r="F60" s="2"/>
      <c r="G60" s="102" t="s">
        <v>29</v>
      </c>
    </row>
    <row r="61" spans="1:10" x14ac:dyDescent="0.3">
      <c r="A61" s="29" t="s">
        <v>37</v>
      </c>
      <c r="B61" s="5">
        <f>SUM(C61:E61)</f>
        <v>1182</v>
      </c>
      <c r="C61" s="4">
        <v>295</v>
      </c>
      <c r="D61" s="3">
        <v>853</v>
      </c>
      <c r="E61" s="88">
        <v>34</v>
      </c>
      <c r="F61" s="2"/>
      <c r="G61" s="1"/>
    </row>
    <row r="62" spans="1:10" x14ac:dyDescent="0.3">
      <c r="A62" s="29" t="s">
        <v>44</v>
      </c>
      <c r="B62" s="90">
        <f t="shared" ref="B62:B71" si="9">SUM(C62:E62)</f>
        <v>1115</v>
      </c>
      <c r="C62" s="4">
        <v>351</v>
      </c>
      <c r="D62" s="3">
        <v>705</v>
      </c>
      <c r="E62" s="88">
        <v>59</v>
      </c>
      <c r="F62" s="2"/>
      <c r="G62" s="68"/>
    </row>
    <row r="63" spans="1:10" x14ac:dyDescent="0.3">
      <c r="A63" s="29" t="s">
        <v>39</v>
      </c>
      <c r="B63" s="90">
        <f t="shared" si="9"/>
        <v>1301</v>
      </c>
      <c r="C63" s="4">
        <v>363</v>
      </c>
      <c r="D63" s="3">
        <v>855</v>
      </c>
      <c r="E63" s="88">
        <v>83</v>
      </c>
      <c r="F63" s="2"/>
      <c r="G63" s="1"/>
    </row>
    <row r="64" spans="1:10" x14ac:dyDescent="0.3">
      <c r="A64" s="29" t="s">
        <v>32</v>
      </c>
      <c r="B64" s="90">
        <f t="shared" si="9"/>
        <v>1427</v>
      </c>
      <c r="C64" s="89">
        <v>397</v>
      </c>
      <c r="D64" s="88">
        <v>944</v>
      </c>
      <c r="E64" s="88">
        <v>86</v>
      </c>
      <c r="F64" s="2"/>
      <c r="G64" s="1"/>
    </row>
    <row r="65" spans="1:7" x14ac:dyDescent="0.3">
      <c r="A65" s="29" t="s">
        <v>35</v>
      </c>
      <c r="B65" s="90">
        <f t="shared" si="9"/>
        <v>1413</v>
      </c>
      <c r="C65" s="4">
        <v>327</v>
      </c>
      <c r="D65" s="3">
        <v>1012</v>
      </c>
      <c r="E65" s="88">
        <v>74</v>
      </c>
      <c r="F65" s="2"/>
      <c r="G65" s="1"/>
    </row>
    <row r="66" spans="1:7" x14ac:dyDescent="0.3">
      <c r="A66" s="29" t="s">
        <v>47</v>
      </c>
      <c r="B66" s="90">
        <f t="shared" si="9"/>
        <v>1468</v>
      </c>
      <c r="C66" s="4">
        <v>432</v>
      </c>
      <c r="D66" s="3">
        <v>935</v>
      </c>
      <c r="E66" s="88">
        <v>101</v>
      </c>
      <c r="F66" s="2"/>
      <c r="G66" s="102"/>
    </row>
    <row r="67" spans="1:7" x14ac:dyDescent="0.3">
      <c r="A67" s="29" t="s">
        <v>42</v>
      </c>
      <c r="B67" s="90">
        <f t="shared" si="9"/>
        <v>1669</v>
      </c>
      <c r="C67" s="4">
        <v>508</v>
      </c>
      <c r="D67" s="3">
        <v>1099</v>
      </c>
      <c r="E67" s="88">
        <v>62</v>
      </c>
      <c r="F67" s="2"/>
      <c r="G67" s="1"/>
    </row>
    <row r="68" spans="1:7" x14ac:dyDescent="0.3">
      <c r="A68" s="29" t="s">
        <v>46</v>
      </c>
      <c r="B68" s="90">
        <f t="shared" si="9"/>
        <v>1172</v>
      </c>
      <c r="C68" s="4">
        <v>300</v>
      </c>
      <c r="D68" s="3">
        <v>798</v>
      </c>
      <c r="E68" s="88">
        <v>74</v>
      </c>
      <c r="F68" s="2"/>
      <c r="G68" s="1"/>
    </row>
    <row r="69" spans="1:7" x14ac:dyDescent="0.3">
      <c r="A69" s="29" t="s">
        <v>38</v>
      </c>
      <c r="B69" s="90">
        <f t="shared" si="9"/>
        <v>1164</v>
      </c>
      <c r="C69" s="4">
        <v>376</v>
      </c>
      <c r="D69" s="3">
        <v>713</v>
      </c>
      <c r="E69" s="88">
        <v>75</v>
      </c>
      <c r="F69" s="2"/>
      <c r="G69" s="1"/>
    </row>
    <row r="70" spans="1:7" x14ac:dyDescent="0.3">
      <c r="A70" s="29" t="s">
        <v>43</v>
      </c>
      <c r="B70" s="90">
        <f t="shared" si="9"/>
        <v>1177</v>
      </c>
      <c r="C70" s="4">
        <v>301</v>
      </c>
      <c r="D70" s="3">
        <v>831</v>
      </c>
      <c r="E70" s="88">
        <v>45</v>
      </c>
      <c r="F70" s="2"/>
      <c r="G70" s="1"/>
    </row>
    <row r="71" spans="1:7" x14ac:dyDescent="0.3">
      <c r="A71" s="43" t="s">
        <v>34</v>
      </c>
      <c r="B71" s="90">
        <f t="shared" si="9"/>
        <v>1045</v>
      </c>
      <c r="C71" s="33">
        <v>254</v>
      </c>
      <c r="D71" s="34">
        <v>729</v>
      </c>
      <c r="E71" s="34">
        <v>62</v>
      </c>
      <c r="F71" s="36"/>
      <c r="G71" s="30"/>
    </row>
    <row r="72" spans="1:7" x14ac:dyDescent="0.3">
      <c r="A72" s="38" t="s">
        <v>30</v>
      </c>
      <c r="B72" s="42">
        <f>SUM(B60:B71)</f>
        <v>15348</v>
      </c>
      <c r="C72" s="41">
        <f>SUM(C60:C71)</f>
        <v>4257</v>
      </c>
      <c r="D72" s="39">
        <f>SUM(D60:D71)</f>
        <v>10312</v>
      </c>
      <c r="E72" s="39">
        <f>SUM(E60:E71)</f>
        <v>779</v>
      </c>
      <c r="F72" s="39"/>
      <c r="G72" s="40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2025-01-02T07:04:57Z</dcterms:modified>
  <cp:version>1200.0100.01</cp:version>
</cp:coreProperties>
</file>