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송림도서관3(최신)\송림도서관(2021~)\송현작은도서관 운영\2024년도 송현작은도서관 운영\이용자통계\"/>
    </mc:Choice>
  </mc:AlternateContent>
  <xr:revisionPtr revIDLastSave="0" documentId="8_{DFCF2283-978F-41C0-852D-EA9F6392714C}" xr6:coauthVersionLast="47" xr6:coauthVersionMax="47" xr10:uidLastSave="{00000000-0000-0000-0000-000000000000}"/>
  <bookViews>
    <workbookView xWindow="1080" yWindow="945" windowWidth="22485" windowHeight="13920" xr2:uid="{00000000-000D-0000-FFFF-FFFF00000000}"/>
  </bookViews>
  <sheets>
    <sheet name="총계" sheetId="1" r:id="rId1"/>
    <sheet name="자료실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0" i="3" l="1"/>
  <c r="B21" i="3"/>
  <c r="B22" i="3"/>
  <c r="B23" i="3"/>
  <c r="B24" i="3"/>
  <c r="B25" i="3"/>
  <c r="B26" i="3"/>
  <c r="B27" i="3"/>
  <c r="B28" i="3"/>
  <c r="B29" i="3"/>
  <c r="B10" i="3"/>
  <c r="B11" i="3"/>
  <c r="B12" i="3"/>
  <c r="B13" i="3"/>
  <c r="B14" i="3"/>
  <c r="B15" i="3"/>
  <c r="B16" i="3"/>
  <c r="B17" i="3"/>
  <c r="B18" i="3"/>
  <c r="B19" i="3"/>
  <c r="B20" i="3"/>
  <c r="B9" i="3"/>
  <c r="E22" i="1"/>
  <c r="D22" i="1"/>
  <c r="C22" i="1"/>
  <c r="B52" i="3"/>
  <c r="B53" i="3"/>
  <c r="B54" i="3"/>
  <c r="B55" i="3"/>
  <c r="B56" i="3"/>
  <c r="B57" i="3"/>
  <c r="B58" i="3"/>
  <c r="B59" i="3"/>
  <c r="B60" i="3"/>
  <c r="B61" i="3"/>
  <c r="I25" i="3"/>
  <c r="I26" i="3"/>
  <c r="I27" i="3"/>
  <c r="I28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D15" i="1"/>
  <c r="C15" i="1"/>
  <c r="E9" i="1"/>
  <c r="D9" i="1"/>
  <c r="C9" i="1"/>
  <c r="B51" i="3" l="1"/>
  <c r="I29" i="3"/>
  <c r="E46" i="3" l="1"/>
  <c r="E62" i="3"/>
  <c r="B50" i="3" l="1"/>
  <c r="I44" i="3" l="1"/>
  <c r="I22" i="3"/>
  <c r="I21" i="3"/>
  <c r="I20" i="3"/>
  <c r="I19" i="3"/>
  <c r="I18" i="3"/>
  <c r="I17" i="3"/>
  <c r="I16" i="3"/>
  <c r="I15" i="3"/>
  <c r="I14" i="3"/>
  <c r="I13" i="3"/>
  <c r="I12" i="3"/>
  <c r="I11" i="3"/>
  <c r="I10" i="3"/>
  <c r="I9" i="3"/>
  <c r="I43" i="3" l="1"/>
  <c r="I23" i="3"/>
  <c r="I24" i="3"/>
  <c r="I42" i="3" l="1"/>
  <c r="I41" i="3" l="1"/>
  <c r="E30" i="3" l="1"/>
  <c r="F35" i="3" l="1"/>
  <c r="F36" i="3"/>
  <c r="F37" i="3"/>
  <c r="F38" i="3"/>
  <c r="F39" i="3"/>
  <c r="F40" i="3"/>
  <c r="F41" i="3"/>
  <c r="B41" i="3" s="1"/>
  <c r="F42" i="3"/>
  <c r="B42" i="3" s="1"/>
  <c r="F43" i="3"/>
  <c r="B43" i="3" s="1"/>
  <c r="F44" i="3"/>
  <c r="B44" i="3" s="1"/>
  <c r="F45" i="3"/>
  <c r="F34" i="3"/>
  <c r="B8" i="1"/>
  <c r="B21" i="1"/>
  <c r="I39" i="3"/>
  <c r="I40" i="3"/>
  <c r="B9" i="1"/>
  <c r="B40" i="3" l="1"/>
  <c r="B22" i="1"/>
  <c r="B39" i="3"/>
  <c r="I38" i="3"/>
  <c r="B38" i="3" l="1"/>
  <c r="I37" i="3"/>
  <c r="D46" i="3" l="1"/>
  <c r="G46" i="3"/>
  <c r="H46" i="3"/>
  <c r="C46" i="3"/>
  <c r="I35" i="3" l="1"/>
  <c r="I36" i="3"/>
  <c r="B36" i="3" l="1"/>
  <c r="B15" i="1"/>
  <c r="B14" i="1"/>
  <c r="I30" i="3" l="1"/>
  <c r="B37" i="3"/>
  <c r="C30" i="3"/>
  <c r="D30" i="3"/>
  <c r="F30" i="3"/>
  <c r="G30" i="3"/>
  <c r="H30" i="3"/>
  <c r="B35" i="3" l="1"/>
  <c r="I34" i="3"/>
  <c r="I46" i="3" s="1"/>
  <c r="F46" i="3"/>
  <c r="B34" i="3" l="1"/>
  <c r="B46" i="3" s="1"/>
  <c r="D62" i="3" l="1"/>
  <c r="C62" i="3"/>
  <c r="B62" i="3"/>
</calcChain>
</file>

<file path=xl/sharedStrings.xml><?xml version="1.0" encoding="utf-8"?>
<sst xmlns="http://schemas.openxmlformats.org/spreadsheetml/2006/main" count="104" uniqueCount="65">
  <si>
    <t>6월</t>
  </si>
  <si>
    <t>5월</t>
  </si>
  <si>
    <t>4월</t>
  </si>
  <si>
    <t>3월</t>
  </si>
  <si>
    <t>2월</t>
  </si>
  <si>
    <t>1월</t>
  </si>
  <si>
    <t>일반</t>
    <phoneticPr fontId="4" type="noConversion"/>
  </si>
  <si>
    <t>대출자료</t>
    <phoneticPr fontId="4" type="noConversion"/>
  </si>
  <si>
    <t>월별</t>
  </si>
  <si>
    <t>9월</t>
    <phoneticPr fontId="4" type="noConversion"/>
  </si>
  <si>
    <t>1월</t>
    <phoneticPr fontId="4" type="noConversion"/>
  </si>
  <si>
    <t>열람자</t>
    <phoneticPr fontId="4" type="noConversion"/>
  </si>
  <si>
    <t>일 반</t>
    <phoneticPr fontId="4" type="noConversion"/>
  </si>
  <si>
    <r>
      <t xml:space="preserve">   </t>
    </r>
    <r>
      <rPr>
        <sz val="10"/>
        <rFont val="맑은 고딕"/>
        <family val="3"/>
        <charset val="129"/>
      </rPr>
      <t>○ 도서 대출/반납, 통합회원증 발급</t>
    </r>
    <phoneticPr fontId="4" type="noConversion"/>
  </si>
  <si>
    <t>주  요
업무내용</t>
    <phoneticPr fontId="4" type="noConversion"/>
  </si>
  <si>
    <t>▣ 일별 이용자 현황</t>
    <phoneticPr fontId="2" type="noConversion"/>
  </si>
  <si>
    <t>일자별</t>
    <phoneticPr fontId="4" type="noConversion"/>
  </si>
  <si>
    <t>총    계</t>
    <phoneticPr fontId="4" type="noConversion"/>
  </si>
  <si>
    <t>비고</t>
    <phoneticPr fontId="4" type="noConversion"/>
  </si>
  <si>
    <t>소계</t>
    <phoneticPr fontId="4" type="noConversion"/>
  </si>
  <si>
    <t xml:space="preserve">합 계 </t>
    <phoneticPr fontId="2" type="noConversion"/>
  </si>
  <si>
    <t xml:space="preserve">   ○ 정기간행물 등록 및 관리</t>
    <phoneticPr fontId="4" type="noConversion"/>
  </si>
  <si>
    <t>관외 대출자</t>
    <phoneticPr fontId="4" type="noConversion"/>
  </si>
  <si>
    <t>▣ 월별 이용자 현황</t>
    <phoneticPr fontId="2" type="noConversion"/>
  </si>
  <si>
    <t>총계
(명)</t>
    <phoneticPr fontId="4" type="noConversion"/>
  </si>
  <si>
    <t>2월</t>
    <phoneticPr fontId="4" type="noConversion"/>
  </si>
  <si>
    <t>3월</t>
    <phoneticPr fontId="4" type="noConversion"/>
  </si>
  <si>
    <t>4월</t>
    <phoneticPr fontId="4" type="noConversion"/>
  </si>
  <si>
    <t>5월</t>
    <phoneticPr fontId="4" type="noConversion"/>
  </si>
  <si>
    <t>6월</t>
    <phoneticPr fontId="4" type="noConversion"/>
  </si>
  <si>
    <t>7월</t>
    <phoneticPr fontId="4" type="noConversion"/>
  </si>
  <si>
    <t>8월</t>
    <phoneticPr fontId="4" type="noConversion"/>
  </si>
  <si>
    <t>10월</t>
    <phoneticPr fontId="4" type="noConversion"/>
  </si>
  <si>
    <t>11월</t>
    <phoneticPr fontId="4" type="noConversion"/>
  </si>
  <si>
    <t>12월</t>
    <phoneticPr fontId="4" type="noConversion"/>
  </si>
  <si>
    <t>▣ 월별 대출자료 현황(전체자료실)</t>
    <phoneticPr fontId="2" type="noConversion"/>
  </si>
  <si>
    <t>총계(권)</t>
    <phoneticPr fontId="4" type="noConversion"/>
  </si>
  <si>
    <t>기타</t>
    <phoneticPr fontId="2" type="noConversion"/>
  </si>
  <si>
    <t>▣ 이용자 통계</t>
  </si>
  <si>
    <t xml:space="preserve">   [단위 : 명]</t>
  </si>
  <si>
    <t>일자별</t>
  </si>
  <si>
    <t>총계</t>
  </si>
  <si>
    <t>대출자</t>
  </si>
  <si>
    <t>열람자</t>
  </si>
  <si>
    <t>▣ 회원가입 통계</t>
  </si>
  <si>
    <t>일반</t>
  </si>
  <si>
    <t>비고</t>
    <phoneticPr fontId="2" type="noConversion"/>
  </si>
  <si>
    <t xml:space="preserve">   [단위 : 권]</t>
  </si>
  <si>
    <t>송현작은도서관 이용통계</t>
    <phoneticPr fontId="2" type="noConversion"/>
  </si>
  <si>
    <t>송현작은도서관 자료실 통계보고</t>
    <phoneticPr fontId="4" type="noConversion"/>
  </si>
  <si>
    <t>자료실</t>
    <phoneticPr fontId="2" type="noConversion"/>
  </si>
  <si>
    <t>▣ 대출자료통계</t>
    <phoneticPr fontId="2" type="noConversion"/>
  </si>
  <si>
    <t>어린이/아동</t>
    <phoneticPr fontId="2" type="noConversion"/>
  </si>
  <si>
    <t>스마트도서관</t>
    <phoneticPr fontId="2" type="noConversion"/>
  </si>
  <si>
    <t>일반</t>
    <phoneticPr fontId="2" type="noConversion"/>
  </si>
  <si>
    <t>반입회원 포함</t>
    <phoneticPr fontId="2" type="noConversion"/>
  </si>
  <si>
    <t>어린이/아동</t>
    <phoneticPr fontId="4" type="noConversion"/>
  </si>
  <si>
    <t>스마트도서관(일반)</t>
    <phoneticPr fontId="2" type="noConversion"/>
  </si>
  <si>
    <t>스마트도서관 통계포함</t>
    <phoneticPr fontId="2" type="noConversion"/>
  </si>
  <si>
    <t>일요일, 월요일 스마트도서관 대출자는 화요일에 포함</t>
    <phoneticPr fontId="2" type="noConversion"/>
  </si>
  <si>
    <t>2024년계</t>
    <phoneticPr fontId="2" type="noConversion"/>
  </si>
  <si>
    <t>2024. 3.1. ~ 3.31.</t>
    <phoneticPr fontId="4" type="noConversion"/>
  </si>
  <si>
    <t>3월  통계</t>
    <phoneticPr fontId="19" type="noConversion"/>
  </si>
  <si>
    <t>2024.03.01.[금] ~ 03.31.[일]</t>
    <phoneticPr fontId="2" type="noConversion"/>
  </si>
  <si>
    <t>2024년 총계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</si>
</sst>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\/d\(aaa\)"/>
  </numFmts>
  <fonts count="33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rgb="FF002060"/>
      <name val="맑은 고딕"/>
      <family val="3"/>
      <charset val="129"/>
      <scheme val="minor"/>
    </font>
    <font>
      <b/>
      <sz val="10"/>
      <color rgb="FF00206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rgb="FF00206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4"/>
      <color theme="1"/>
      <name val="맑은 고딕"/>
      <family val="3"/>
      <charset val="129"/>
      <scheme val="major"/>
    </font>
    <font>
      <b/>
      <sz val="25"/>
      <color theme="1"/>
      <name val="맑은 고딕"/>
      <family val="3"/>
      <charset val="129"/>
      <scheme val="major"/>
    </font>
    <font>
      <b/>
      <sz val="9"/>
      <color rgb="FFFF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206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sz val="26"/>
      <color rgb="FF000000"/>
      <name val="맑은 고딕"/>
      <family val="3"/>
      <charset val="129"/>
    </font>
    <font>
      <sz val="25"/>
      <color theme="1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</font>
    <font>
      <b/>
      <sz val="10"/>
      <color rgb="FF002060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2F2F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62">
    <xf numFmtId="0" fontId="0" fillId="0" borderId="0" xfId="0">
      <alignment vertical="center"/>
    </xf>
    <xf numFmtId="0" fontId="5" fillId="0" borderId="1" xfId="0" applyFont="1" applyBorder="1" applyAlignment="1" applyProtection="1">
      <alignment vertical="center" shrinkToFit="1"/>
      <protection locked="0"/>
    </xf>
    <xf numFmtId="41" fontId="5" fillId="0" borderId="2" xfId="0" applyNumberFormat="1" applyFont="1" applyBorder="1" applyAlignment="1" applyProtection="1">
      <alignment vertical="center" shrinkToFit="1"/>
      <protection locked="0"/>
    </xf>
    <xf numFmtId="41" fontId="6" fillId="0" borderId="2" xfId="0" applyNumberFormat="1" applyFont="1" applyBorder="1" applyAlignment="1" applyProtection="1">
      <alignment vertical="center" shrinkToFit="1"/>
      <protection locked="0"/>
    </xf>
    <xf numFmtId="41" fontId="6" fillId="0" borderId="3" xfId="0" applyNumberFormat="1" applyFont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3" fillId="0" borderId="1" xfId="0" applyFont="1" applyBorder="1" applyAlignment="1" applyProtection="1">
      <alignment horizontal="center" vertical="center" shrinkToFit="1"/>
      <protection locked="0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9" fillId="3" borderId="2" xfId="0" applyFont="1" applyFill="1" applyBorder="1" applyAlignment="1" applyProtection="1">
      <alignment horizontal="center" vertical="center" shrinkToFit="1"/>
      <protection locked="0"/>
    </xf>
    <xf numFmtId="41" fontId="6" fillId="4" borderId="2" xfId="0" applyNumberFormat="1" applyFont="1" applyFill="1" applyBorder="1" applyAlignment="1" applyProtection="1">
      <alignment vertical="center" shrinkToFit="1"/>
      <protection locked="0"/>
    </xf>
    <xf numFmtId="0" fontId="7" fillId="4" borderId="2" xfId="0" applyFont="1" applyFill="1" applyBorder="1" applyAlignment="1" applyProtection="1">
      <alignment horizontal="center" vertical="center" shrinkToFit="1"/>
      <protection locked="0"/>
    </xf>
    <xf numFmtId="0" fontId="8" fillId="4" borderId="2" xfId="0" applyFont="1" applyFill="1" applyBorder="1" applyAlignment="1" applyProtection="1">
      <alignment horizontal="center" vertical="center" shrinkToFit="1"/>
      <protection locked="0"/>
    </xf>
    <xf numFmtId="0" fontId="8" fillId="4" borderId="3" xfId="0" applyFont="1" applyFill="1" applyBorder="1" applyAlignment="1" applyProtection="1">
      <alignment horizontal="center" vertical="center" shrinkToFit="1"/>
      <protection locked="0"/>
    </xf>
    <xf numFmtId="0" fontId="0" fillId="0" borderId="0" xfId="0" applyBorder="1">
      <alignment vertical="center"/>
    </xf>
    <xf numFmtId="0" fontId="5" fillId="0" borderId="0" xfId="0" applyFont="1" applyBorder="1" applyAlignment="1" applyProtection="1">
      <alignment vertical="center" shrinkToFit="1"/>
      <protection locked="0"/>
    </xf>
    <xf numFmtId="41" fontId="6" fillId="5" borderId="2" xfId="1" applyFont="1" applyFill="1" applyBorder="1" applyAlignment="1" applyProtection="1">
      <alignment horizontal="right" vertical="center" shrinkToFit="1"/>
      <protection locked="0"/>
    </xf>
    <xf numFmtId="41" fontId="6" fillId="5" borderId="3" xfId="1" applyFont="1" applyFill="1" applyBorder="1" applyAlignment="1" applyProtection="1">
      <alignment horizontal="right" vertical="center" shrinkToFit="1"/>
      <protection locked="0"/>
    </xf>
    <xf numFmtId="0" fontId="6" fillId="4" borderId="2" xfId="0" applyFont="1" applyFill="1" applyBorder="1" applyAlignment="1" applyProtection="1">
      <alignment horizontal="center" vertical="center"/>
      <protection locked="0"/>
    </xf>
    <xf numFmtId="0" fontId="8" fillId="4" borderId="2" xfId="0" applyFont="1" applyFill="1" applyBorder="1" applyAlignment="1" applyProtection="1">
      <alignment horizontal="center" vertical="center"/>
      <protection locked="0"/>
    </xf>
    <xf numFmtId="0" fontId="8" fillId="4" borderId="3" xfId="0" applyFont="1" applyFill="1" applyBorder="1" applyAlignment="1" applyProtection="1">
      <alignment horizontal="center" vertical="center"/>
      <protection locked="0"/>
    </xf>
    <xf numFmtId="0" fontId="15" fillId="0" borderId="0" xfId="0" applyFont="1" applyBorder="1" applyAlignment="1" applyProtection="1">
      <alignment vertical="center"/>
      <protection locked="0"/>
    </xf>
    <xf numFmtId="0" fontId="16" fillId="0" borderId="0" xfId="0" applyFont="1" applyBorder="1" applyAlignment="1">
      <alignment vertical="center"/>
    </xf>
    <xf numFmtId="41" fontId="6" fillId="0" borderId="2" xfId="1" applyFont="1" applyFill="1" applyBorder="1" applyAlignment="1" applyProtection="1">
      <alignment vertical="center" shrinkToFit="1"/>
      <protection locked="0"/>
    </xf>
    <xf numFmtId="0" fontId="5" fillId="0" borderId="13" xfId="0" applyFont="1" applyBorder="1" applyAlignment="1" applyProtection="1">
      <alignment vertical="center" shrinkToFit="1"/>
      <protection locked="0"/>
    </xf>
    <xf numFmtId="41" fontId="6" fillId="6" borderId="2" xfId="1" applyFont="1" applyFill="1" applyBorder="1" applyAlignment="1" applyProtection="1">
      <alignment vertical="center" shrinkToFit="1"/>
      <protection locked="0"/>
    </xf>
    <xf numFmtId="41" fontId="6" fillId="0" borderId="3" xfId="1" applyFont="1" applyFill="1" applyBorder="1" applyAlignment="1" applyProtection="1">
      <alignment vertical="center" shrinkToFit="1"/>
      <protection locked="0"/>
    </xf>
    <xf numFmtId="41" fontId="6" fillId="5" borderId="14" xfId="1" applyFont="1" applyFill="1" applyBorder="1" applyAlignment="1" applyProtection="1">
      <alignment horizontal="center" vertical="center" shrinkToFit="1"/>
      <protection locked="0"/>
    </xf>
    <xf numFmtId="41" fontId="6" fillId="5" borderId="14" xfId="2" applyFont="1" applyFill="1" applyBorder="1" applyAlignment="1" applyProtection="1">
      <alignment horizontal="right" vertical="center" shrinkToFit="1"/>
      <protection locked="0"/>
    </xf>
    <xf numFmtId="41" fontId="0" fillId="0" borderId="0" xfId="0" applyNumberFormat="1">
      <alignment vertical="center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5" fillId="0" borderId="26" xfId="0" applyFont="1" applyBorder="1" applyAlignment="1" applyProtection="1">
      <alignment vertical="center" shrinkToFit="1"/>
      <protection locked="0"/>
    </xf>
    <xf numFmtId="0" fontId="17" fillId="7" borderId="20" xfId="0" applyFont="1" applyFill="1" applyBorder="1" applyAlignment="1" applyProtection="1">
      <alignment horizontal="center" vertical="center"/>
      <protection locked="0"/>
    </xf>
    <xf numFmtId="41" fontId="18" fillId="7" borderId="21" xfId="1" applyFont="1" applyFill="1" applyBorder="1" applyAlignment="1" applyProtection="1">
      <alignment horizontal="right" vertical="center" shrinkToFit="1"/>
      <protection locked="0"/>
    </xf>
    <xf numFmtId="41" fontId="5" fillId="0" borderId="22" xfId="0" applyNumberFormat="1" applyFont="1" applyBorder="1" applyAlignment="1" applyProtection="1">
      <alignment vertical="center" shrinkToFit="1"/>
      <protection locked="0"/>
    </xf>
    <xf numFmtId="41" fontId="6" fillId="0" borderId="26" xfId="1" applyFont="1" applyFill="1" applyBorder="1" applyAlignment="1" applyProtection="1">
      <alignment vertical="center" shrinkToFit="1"/>
      <protection locked="0"/>
    </xf>
    <xf numFmtId="41" fontId="6" fillId="0" borderId="29" xfId="0" applyNumberFormat="1" applyFont="1" applyBorder="1" applyAlignment="1" applyProtection="1">
      <alignment vertical="center" shrinkToFit="1"/>
      <protection locked="0"/>
    </xf>
    <xf numFmtId="41" fontId="6" fillId="0" borderId="28" xfId="0" applyNumberFormat="1" applyFont="1" applyBorder="1" applyAlignment="1" applyProtection="1">
      <alignment vertical="center" shrinkToFit="1"/>
      <protection locked="0"/>
    </xf>
    <xf numFmtId="41" fontId="6" fillId="4" borderId="28" xfId="0" applyNumberFormat="1" applyFont="1" applyFill="1" applyBorder="1" applyAlignment="1" applyProtection="1">
      <alignment vertical="center" shrinkToFit="1"/>
      <protection locked="0"/>
    </xf>
    <xf numFmtId="41" fontId="5" fillId="0" borderId="28" xfId="0" applyNumberFormat="1" applyFont="1" applyBorder="1" applyAlignment="1" applyProtection="1">
      <alignment vertical="center" shrinkToFit="1"/>
      <protection locked="0"/>
    </xf>
    <xf numFmtId="0" fontId="10" fillId="0" borderId="26" xfId="0" applyFont="1" applyBorder="1" applyAlignment="1" applyProtection="1">
      <alignment vertical="center" shrinkToFit="1"/>
      <protection locked="0"/>
    </xf>
    <xf numFmtId="0" fontId="3" fillId="7" borderId="20" xfId="0" applyFont="1" applyFill="1" applyBorder="1" applyAlignment="1" applyProtection="1">
      <alignment horizontal="center" vertical="center"/>
      <protection locked="0"/>
    </xf>
    <xf numFmtId="41" fontId="18" fillId="7" borderId="21" xfId="1" applyFont="1" applyFill="1" applyBorder="1" applyAlignment="1" applyProtection="1">
      <alignment vertical="center" shrinkToFit="1"/>
      <protection locked="0"/>
    </xf>
    <xf numFmtId="0" fontId="3" fillId="7" borderId="22" xfId="0" applyFont="1" applyFill="1" applyBorder="1" applyAlignment="1" applyProtection="1">
      <alignment vertical="center" shrinkToFit="1"/>
      <protection locked="0"/>
    </xf>
    <xf numFmtId="41" fontId="18" fillId="7" borderId="30" xfId="1" applyFont="1" applyFill="1" applyBorder="1" applyAlignment="1" applyProtection="1">
      <alignment vertical="center" shrinkToFit="1"/>
      <protection locked="0"/>
    </xf>
    <xf numFmtId="41" fontId="18" fillId="7" borderId="22" xfId="1" applyFont="1" applyFill="1" applyBorder="1" applyAlignment="1" applyProtection="1">
      <alignment vertical="center" shrinkToFit="1"/>
      <protection locked="0"/>
    </xf>
    <xf numFmtId="0" fontId="7" fillId="2" borderId="27" xfId="0" applyFont="1" applyFill="1" applyBorder="1" applyAlignment="1" applyProtection="1">
      <alignment horizontal="center" vertical="center"/>
      <protection locked="0"/>
    </xf>
    <xf numFmtId="0" fontId="16" fillId="0" borderId="0" xfId="0" applyFont="1">
      <alignment vertical="center"/>
    </xf>
    <xf numFmtId="0" fontId="15" fillId="0" borderId="0" xfId="0" applyFont="1" applyProtection="1">
      <alignment vertical="center"/>
      <protection locked="0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2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right" vertical="center"/>
    </xf>
    <xf numFmtId="0" fontId="24" fillId="4" borderId="2" xfId="0" applyFont="1" applyFill="1" applyBorder="1" applyAlignment="1" applyProtection="1">
      <alignment horizontal="center" vertical="center"/>
      <protection locked="0"/>
    </xf>
    <xf numFmtId="41" fontId="25" fillId="10" borderId="17" xfId="1" applyFont="1" applyFill="1" applyBorder="1" applyAlignment="1" applyProtection="1">
      <alignment horizontal="right" vertical="center" shrinkToFit="1"/>
      <protection locked="0"/>
    </xf>
    <xf numFmtId="41" fontId="26" fillId="5" borderId="17" xfId="3" applyFont="1" applyFill="1" applyBorder="1" applyAlignment="1" applyProtection="1">
      <alignment horizontal="right" vertical="center" shrinkToFit="1"/>
      <protection locked="0"/>
    </xf>
    <xf numFmtId="41" fontId="25" fillId="0" borderId="2" xfId="1" applyFont="1" applyFill="1" applyBorder="1" applyAlignment="1" applyProtection="1">
      <alignment horizontal="right" vertical="center" shrinkToFit="1"/>
      <protection locked="0"/>
    </xf>
    <xf numFmtId="41" fontId="28" fillId="0" borderId="0" xfId="3" applyFont="1" applyFill="1" applyBorder="1" applyAlignment="1" applyProtection="1">
      <alignment horizontal="right" vertical="center" shrinkToFit="1"/>
      <protection locked="0"/>
    </xf>
    <xf numFmtId="41" fontId="27" fillId="0" borderId="0" xfId="1" applyFont="1" applyFill="1" applyBorder="1" applyAlignment="1" applyProtection="1">
      <alignment horizontal="right" vertical="center" shrinkToFit="1"/>
      <protection locked="0"/>
    </xf>
    <xf numFmtId="41" fontId="25" fillId="10" borderId="19" xfId="1" applyFont="1" applyFill="1" applyBorder="1" applyAlignment="1" applyProtection="1">
      <alignment horizontal="right" vertical="center" shrinkToFit="1"/>
      <protection locked="0"/>
    </xf>
    <xf numFmtId="0" fontId="24" fillId="4" borderId="4" xfId="0" applyFont="1" applyFill="1" applyBorder="1" applyAlignment="1" applyProtection="1">
      <alignment horizontal="center" vertical="center"/>
      <protection locked="0"/>
    </xf>
    <xf numFmtId="41" fontId="26" fillId="5" borderId="18" xfId="3" applyFont="1" applyFill="1" applyBorder="1" applyAlignment="1" applyProtection="1">
      <alignment horizontal="right" vertical="center" shrinkToFit="1"/>
      <protection locked="0"/>
    </xf>
    <xf numFmtId="0" fontId="23" fillId="8" borderId="6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27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>
      <alignment vertical="center"/>
    </xf>
    <xf numFmtId="41" fontId="25" fillId="0" borderId="24" xfId="1" applyFont="1" applyFill="1" applyBorder="1" applyAlignment="1" applyProtection="1">
      <alignment vertical="center" shrinkToFit="1"/>
      <protection locked="0"/>
    </xf>
    <xf numFmtId="41" fontId="26" fillId="5" borderId="24" xfId="1" applyFont="1" applyFill="1" applyBorder="1" applyAlignment="1" applyProtection="1">
      <alignment vertical="center" shrinkToFit="1"/>
      <protection locked="0"/>
    </xf>
    <xf numFmtId="0" fontId="3" fillId="7" borderId="32" xfId="0" applyFont="1" applyFill="1" applyBorder="1" applyAlignment="1" applyProtection="1">
      <alignment vertical="center" shrinkToFit="1"/>
      <protection locked="0"/>
    </xf>
    <xf numFmtId="41" fontId="18" fillId="7" borderId="34" xfId="1" applyFont="1" applyFill="1" applyBorder="1" applyAlignment="1" applyProtection="1">
      <alignment vertical="center" shrinkToFit="1"/>
      <protection locked="0"/>
    </xf>
    <xf numFmtId="0" fontId="5" fillId="0" borderId="13" xfId="0" applyFont="1" applyBorder="1" applyAlignment="1" applyProtection="1">
      <alignment horizontal="center" vertical="center" shrinkToFit="1"/>
      <protection locked="0"/>
    </xf>
    <xf numFmtId="0" fontId="27" fillId="11" borderId="15" xfId="0" applyFont="1" applyFill="1" applyBorder="1" applyAlignment="1" applyProtection="1">
      <alignment horizontal="center" vertical="center" wrapText="1"/>
      <protection locked="0"/>
    </xf>
    <xf numFmtId="41" fontId="25" fillId="11" borderId="33" xfId="1" applyFont="1" applyFill="1" applyBorder="1" applyAlignment="1" applyProtection="1">
      <alignment horizontal="right" vertical="center" shrinkToFit="1"/>
      <protection locked="0"/>
    </xf>
    <xf numFmtId="41" fontId="28" fillId="11" borderId="15" xfId="3" applyFont="1" applyFill="1" applyBorder="1" applyAlignment="1" applyProtection="1">
      <alignment horizontal="right" vertical="center" shrinkToFit="1"/>
      <protection locked="0"/>
    </xf>
    <xf numFmtId="0" fontId="27" fillId="11" borderId="15" xfId="0" applyFont="1" applyFill="1" applyBorder="1" applyAlignment="1" applyProtection="1">
      <alignment horizontal="center" vertical="center"/>
      <protection locked="0"/>
    </xf>
    <xf numFmtId="41" fontId="27" fillId="11" borderId="23" xfId="1" applyFont="1" applyFill="1" applyBorder="1" applyAlignment="1" applyProtection="1">
      <alignment horizontal="right" vertical="center" shrinkToFit="1"/>
      <protection locked="0"/>
    </xf>
    <xf numFmtId="41" fontId="28" fillId="11" borderId="25" xfId="1" applyFont="1" applyFill="1" applyBorder="1" applyAlignment="1" applyProtection="1">
      <alignment vertical="center" shrinkToFit="1"/>
      <protection locked="0"/>
    </xf>
    <xf numFmtId="41" fontId="25" fillId="0" borderId="2" xfId="1" applyFont="1" applyFill="1" applyBorder="1" applyAlignment="1" applyProtection="1">
      <alignment vertical="center" shrinkToFit="1"/>
      <protection locked="0"/>
    </xf>
    <xf numFmtId="41" fontId="26" fillId="5" borderId="2" xfId="1" applyFont="1" applyFill="1" applyBorder="1" applyAlignment="1" applyProtection="1">
      <alignment vertical="center" shrinkToFit="1"/>
      <protection locked="0"/>
    </xf>
    <xf numFmtId="41" fontId="28" fillId="11" borderId="23" xfId="1" applyFont="1" applyFill="1" applyBorder="1" applyAlignment="1" applyProtection="1">
      <alignment vertical="center" shrinkToFit="1"/>
      <protection locked="0"/>
    </xf>
    <xf numFmtId="0" fontId="15" fillId="0" borderId="0" xfId="0" applyFont="1" applyAlignment="1" applyProtection="1">
      <alignment vertical="center"/>
      <protection locked="0"/>
    </xf>
    <xf numFmtId="41" fontId="27" fillId="11" borderId="25" xfId="1" applyFont="1" applyFill="1" applyBorder="1" applyAlignment="1" applyProtection="1">
      <alignment vertical="center" shrinkToFit="1"/>
      <protection locked="0"/>
    </xf>
    <xf numFmtId="41" fontId="27" fillId="11" borderId="23" xfId="1" applyFont="1" applyFill="1" applyBorder="1" applyAlignment="1" applyProtection="1">
      <alignment vertical="center" shrinkToFit="1"/>
      <protection locked="0"/>
    </xf>
    <xf numFmtId="0" fontId="0" fillId="0" borderId="0" xfId="0">
      <alignment vertical="center"/>
    </xf>
    <xf numFmtId="0" fontId="5" fillId="0" borderId="1" xfId="0" applyFont="1" applyBorder="1" applyAlignment="1" applyProtection="1">
      <alignment vertical="center" shrinkToFit="1"/>
      <protection locked="0"/>
    </xf>
    <xf numFmtId="41" fontId="6" fillId="5" borderId="14" xfId="2" applyFont="1" applyFill="1" applyBorder="1" applyAlignment="1" applyProtection="1">
      <alignment horizontal="right" vertical="center" shrinkToFit="1"/>
      <protection locked="0"/>
    </xf>
    <xf numFmtId="41" fontId="6" fillId="0" borderId="2" xfId="1" applyFont="1" applyFill="1" applyBorder="1" applyAlignment="1" applyProtection="1">
      <alignment vertical="center" shrinkToFit="1"/>
      <protection locked="0"/>
    </xf>
    <xf numFmtId="41" fontId="6" fillId="0" borderId="3" xfId="1" applyFont="1" applyFill="1" applyBorder="1" applyAlignment="1" applyProtection="1">
      <alignment vertical="center" shrinkToFit="1"/>
      <protection locked="0"/>
    </xf>
    <xf numFmtId="41" fontId="6" fillId="0" borderId="2" xfId="1" applyFont="1" applyFill="1" applyBorder="1" applyAlignment="1" applyProtection="1">
      <alignment vertical="center" shrinkToFit="1"/>
      <protection locked="0"/>
    </xf>
    <xf numFmtId="41" fontId="6" fillId="6" borderId="2" xfId="1" applyFont="1" applyFill="1" applyBorder="1" applyAlignment="1" applyProtection="1">
      <alignment vertical="center" shrinkToFit="1"/>
      <protection locked="0"/>
    </xf>
    <xf numFmtId="41" fontId="6" fillId="0" borderId="2" xfId="0" applyNumberFormat="1" applyFont="1" applyBorder="1" applyAlignment="1" applyProtection="1">
      <alignment vertical="center" shrinkToFit="1"/>
      <protection locked="0"/>
    </xf>
    <xf numFmtId="41" fontId="6" fillId="0" borderId="3" xfId="0" applyNumberFormat="1" applyFont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23" fillId="9" borderId="18" xfId="0" applyFont="1" applyFill="1" applyBorder="1" applyAlignment="1" applyProtection="1">
      <alignment horizontal="center" vertical="center"/>
      <protection locked="0"/>
    </xf>
    <xf numFmtId="41" fontId="6" fillId="5" borderId="2" xfId="1" applyFont="1" applyFill="1" applyBorder="1" applyAlignment="1" applyProtection="1">
      <alignment horizontal="right" vertical="center" shrinkToFit="1"/>
      <protection locked="0"/>
    </xf>
    <xf numFmtId="0" fontId="23" fillId="8" borderId="7" xfId="0" applyFont="1" applyFill="1" applyBorder="1" applyAlignment="1" applyProtection="1">
      <alignment horizontal="center" vertical="center"/>
      <protection locked="0"/>
    </xf>
    <xf numFmtId="0" fontId="23" fillId="8" borderId="10" xfId="0" applyFont="1" applyFill="1" applyBorder="1" applyAlignment="1" applyProtection="1">
      <alignment horizontal="center" vertical="center"/>
      <protection locked="0"/>
    </xf>
    <xf numFmtId="0" fontId="24" fillId="0" borderId="0" xfId="0" applyFont="1" applyFill="1" applyBorder="1" applyAlignment="1" applyProtection="1">
      <alignment horizontal="center" vertical="center"/>
      <protection locked="0"/>
    </xf>
    <xf numFmtId="0" fontId="23" fillId="8" borderId="5" xfId="0" applyFont="1" applyFill="1" applyBorder="1" applyAlignment="1" applyProtection="1">
      <alignment horizontal="center" vertical="center"/>
      <protection locked="0"/>
    </xf>
    <xf numFmtId="41" fontId="26" fillId="5" borderId="9" xfId="3" applyFont="1" applyFill="1" applyBorder="1" applyAlignment="1" applyProtection="1">
      <alignment horizontal="right" vertical="center" shrinkToFit="1"/>
      <protection locked="0"/>
    </xf>
    <xf numFmtId="41" fontId="25" fillId="0" borderId="1" xfId="1" applyFont="1" applyFill="1" applyBorder="1" applyAlignment="1" applyProtection="1">
      <alignment horizontal="center" vertical="center" shrinkToFit="1"/>
      <protection locked="0"/>
    </xf>
    <xf numFmtId="41" fontId="27" fillId="11" borderId="16" xfId="1" applyFont="1" applyFill="1" applyBorder="1" applyAlignment="1" applyProtection="1">
      <alignment vertical="center" shrinkToFit="1"/>
      <protection locked="0"/>
    </xf>
    <xf numFmtId="41" fontId="26" fillId="5" borderId="9" xfId="1" applyFont="1" applyFill="1" applyBorder="1" applyAlignment="1" applyProtection="1">
      <alignment vertical="center" shrinkToFit="1"/>
      <protection locked="0"/>
    </xf>
    <xf numFmtId="41" fontId="28" fillId="11" borderId="16" xfId="1" applyFont="1" applyFill="1" applyBorder="1" applyAlignment="1" applyProtection="1">
      <alignment vertical="center" shrinkToFit="1"/>
      <protection locked="0"/>
    </xf>
    <xf numFmtId="0" fontId="5" fillId="0" borderId="1" xfId="0" applyFont="1" applyBorder="1" applyAlignment="1" applyProtection="1">
      <alignment horizontal="center" vertical="center" shrinkToFit="1"/>
      <protection locked="0"/>
    </xf>
    <xf numFmtId="0" fontId="23" fillId="8" borderId="11" xfId="0" applyFont="1" applyFill="1" applyBorder="1" applyAlignment="1" applyProtection="1">
      <alignment horizontal="center" vertical="center"/>
      <protection locked="0"/>
    </xf>
    <xf numFmtId="41" fontId="28" fillId="11" borderId="37" xfId="3" applyFont="1" applyFill="1" applyBorder="1" applyAlignment="1" applyProtection="1">
      <alignment horizontal="right" vertical="center" shrinkToFit="1"/>
      <protection locked="0"/>
    </xf>
    <xf numFmtId="0" fontId="24" fillId="4" borderId="13" xfId="0" applyFont="1" applyFill="1" applyBorder="1" applyAlignment="1" applyProtection="1">
      <alignment horizontal="center" vertical="center"/>
      <protection locked="0"/>
    </xf>
    <xf numFmtId="0" fontId="23" fillId="6" borderId="19" xfId="0" applyFont="1" applyFill="1" applyBorder="1" applyAlignment="1" applyProtection="1">
      <alignment horizontal="center" vertical="center"/>
      <protection locked="0"/>
    </xf>
    <xf numFmtId="0" fontId="23" fillId="6" borderId="17" xfId="0" applyFont="1" applyFill="1" applyBorder="1" applyAlignment="1" applyProtection="1">
      <alignment horizontal="center" vertical="center"/>
      <protection locked="0"/>
    </xf>
    <xf numFmtId="0" fontId="23" fillId="6" borderId="9" xfId="0" applyFont="1" applyFill="1" applyBorder="1" applyAlignment="1" applyProtection="1">
      <alignment horizontal="center" vertical="center"/>
      <protection locked="0"/>
    </xf>
    <xf numFmtId="0" fontId="0" fillId="0" borderId="0" xfId="0">
      <alignment vertical="center"/>
    </xf>
    <xf numFmtId="41" fontId="6" fillId="6" borderId="2" xfId="1" applyFont="1" applyFill="1" applyBorder="1" applyAlignment="1" applyProtection="1">
      <alignment horizontal="center" vertical="center" shrinkToFit="1"/>
      <protection locked="0"/>
    </xf>
    <xf numFmtId="176" fontId="31" fillId="12" borderId="2" xfId="0" applyNumberFormat="1" applyFont="1" applyFill="1" applyBorder="1" applyAlignment="1" applyProtection="1">
      <alignment horizontal="center" vertical="center"/>
      <protection locked="0"/>
    </xf>
    <xf numFmtId="41" fontId="32" fillId="10" borderId="2" xfId="1" applyNumberFormat="1" applyFont="1" applyFill="1" applyBorder="1" applyAlignment="1" applyProtection="1">
      <alignment horizontal="center" vertical="center" shrinkToFit="1"/>
      <protection locked="0"/>
    </xf>
    <xf numFmtId="41" fontId="32" fillId="10" borderId="2" xfId="1" applyNumberFormat="1" applyFont="1" applyFill="1" applyBorder="1" applyAlignment="1" applyProtection="1">
      <alignment horizontal="right" vertical="center" shrinkToFit="1"/>
      <protection locked="0"/>
    </xf>
    <xf numFmtId="41" fontId="32" fillId="10" borderId="38" xfId="1" applyNumberFormat="1" applyFont="1" applyFill="1" applyBorder="1" applyAlignment="1" applyProtection="1">
      <alignment horizontal="center" vertical="center" shrinkToFit="1"/>
      <protection locked="0"/>
    </xf>
    <xf numFmtId="41" fontId="32" fillId="10" borderId="2" xfId="2" applyNumberFormat="1" applyFont="1" applyFill="1" applyBorder="1" applyAlignment="1" applyProtection="1">
      <alignment horizontal="right" vertical="center" shrinkToFit="1"/>
      <protection locked="0"/>
    </xf>
    <xf numFmtId="41" fontId="32" fillId="4" borderId="2" xfId="1" applyNumberFormat="1" applyFont="1" applyFill="1" applyBorder="1" applyAlignment="1" applyProtection="1">
      <alignment horizontal="center" vertical="center" shrinkToFit="1"/>
      <protection locked="0"/>
    </xf>
    <xf numFmtId="0" fontId="23" fillId="8" borderId="31" xfId="0" applyFont="1" applyFill="1" applyBorder="1" applyAlignment="1" applyProtection="1">
      <alignment horizontal="center" vertical="center"/>
      <protection locked="0"/>
    </xf>
    <xf numFmtId="0" fontId="23" fillId="8" borderId="18" xfId="0" applyFont="1" applyFill="1" applyBorder="1" applyAlignment="1" applyProtection="1">
      <alignment horizontal="center" vertical="center"/>
      <protection locked="0"/>
    </xf>
    <xf numFmtId="0" fontId="23" fillId="8" borderId="36" xfId="0" applyFont="1" applyFill="1" applyBorder="1" applyAlignment="1" applyProtection="1">
      <alignment horizontal="center" vertical="center"/>
      <protection locked="0"/>
    </xf>
    <xf numFmtId="0" fontId="23" fillId="8" borderId="17" xfId="0" applyFont="1" applyFill="1" applyBorder="1" applyAlignment="1" applyProtection="1">
      <alignment horizontal="center" vertical="center"/>
      <protection locked="0"/>
    </xf>
    <xf numFmtId="0" fontId="23" fillId="8" borderId="10" xfId="0" applyFont="1" applyFill="1" applyBorder="1" applyAlignment="1" applyProtection="1">
      <alignment horizontal="center" vertical="center"/>
      <protection locked="0"/>
    </xf>
    <xf numFmtId="0" fontId="23" fillId="8" borderId="8" xfId="0" applyFont="1" applyFill="1" applyBorder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29" fillId="0" borderId="0" xfId="0" applyFont="1" applyAlignment="1">
      <alignment horizontal="center" vertical="center"/>
    </xf>
    <xf numFmtId="0" fontId="23" fillId="8" borderId="7" xfId="0" applyFont="1" applyFill="1" applyBorder="1" applyAlignment="1" applyProtection="1">
      <alignment horizontal="center" vertical="center"/>
      <protection locked="0"/>
    </xf>
    <xf numFmtId="0" fontId="23" fillId="8" borderId="4" xfId="0" applyFont="1" applyFill="1" applyBorder="1" applyAlignment="1" applyProtection="1">
      <alignment horizontal="center" vertical="center"/>
      <protection locked="0"/>
    </xf>
    <xf numFmtId="0" fontId="23" fillId="8" borderId="24" xfId="0" applyFont="1" applyFill="1" applyBorder="1" applyAlignment="1" applyProtection="1">
      <alignment horizontal="center" vertical="center"/>
      <protection locked="0"/>
    </xf>
    <xf numFmtId="0" fontId="23" fillId="8" borderId="35" xfId="0" applyFont="1" applyFill="1" applyBorder="1" applyAlignment="1" applyProtection="1">
      <alignment horizontal="center" vertical="center"/>
      <protection locked="0"/>
    </xf>
    <xf numFmtId="0" fontId="23" fillId="8" borderId="12" xfId="0" applyFont="1" applyFill="1" applyBorder="1" applyAlignment="1" applyProtection="1">
      <alignment horizontal="center" vertical="center"/>
      <protection locked="0"/>
    </xf>
    <xf numFmtId="0" fontId="30" fillId="0" borderId="0" xfId="0" applyFont="1" applyBorder="1" applyAlignment="1">
      <alignment horizontal="center" vertical="center"/>
    </xf>
    <xf numFmtId="0" fontId="8" fillId="2" borderId="7" xfId="0" applyFont="1" applyFill="1" applyBorder="1" applyAlignment="1" applyProtection="1">
      <alignment horizontal="center" vertical="center" wrapText="1"/>
      <protection locked="0"/>
    </xf>
    <xf numFmtId="0" fontId="8" fillId="2" borderId="4" xfId="0" applyFont="1" applyFill="1" applyBorder="1" applyAlignment="1" applyProtection="1">
      <alignment horizontal="center" vertical="center" wrapText="1"/>
      <protection locked="0"/>
    </xf>
    <xf numFmtId="0" fontId="13" fillId="0" borderId="6" xfId="0" applyFont="1" applyBorder="1" applyAlignment="1" applyProtection="1">
      <alignment vertical="center"/>
      <protection locked="0"/>
    </xf>
    <xf numFmtId="0" fontId="13" fillId="0" borderId="5" xfId="0" applyFont="1" applyBorder="1" applyAlignment="1" applyProtection="1">
      <alignment vertical="center"/>
      <protection locked="0"/>
    </xf>
    <xf numFmtId="0" fontId="12" fillId="0" borderId="2" xfId="0" applyFont="1" applyBorder="1" applyAlignment="1" applyProtection="1">
      <alignment vertical="center"/>
      <protection locked="0"/>
    </xf>
    <xf numFmtId="0" fontId="12" fillId="0" borderId="1" xfId="0" applyFont="1" applyBorder="1" applyAlignment="1" applyProtection="1">
      <alignment vertical="center"/>
      <protection locked="0"/>
    </xf>
    <xf numFmtId="0" fontId="8" fillId="2" borderId="11" xfId="0" applyFont="1" applyFill="1" applyBorder="1" applyAlignment="1" applyProtection="1">
      <alignment horizontal="center"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7" fillId="2" borderId="31" xfId="0" applyFont="1" applyFill="1" applyBorder="1" applyAlignment="1" applyProtection="1">
      <alignment horizontal="center" vertical="center"/>
      <protection locked="0"/>
    </xf>
    <xf numFmtId="0" fontId="7" fillId="2" borderId="18" xfId="0" applyFont="1" applyFill="1" applyBorder="1" applyAlignment="1" applyProtection="1">
      <alignment horizontal="center" vertical="center"/>
      <protection locked="0"/>
    </xf>
    <xf numFmtId="41" fontId="8" fillId="2" borderId="5" xfId="1" applyFont="1" applyFill="1" applyBorder="1" applyAlignment="1" applyProtection="1">
      <alignment horizontal="center" vertical="center" shrinkToFit="1"/>
      <protection locked="0"/>
    </xf>
    <xf numFmtId="41" fontId="8" fillId="2" borderId="1" xfId="1" applyFont="1" applyFill="1" applyBorder="1" applyAlignment="1" applyProtection="1">
      <alignment horizontal="center" vertical="center" shrinkToFit="1"/>
      <protection locked="0"/>
    </xf>
    <xf numFmtId="0" fontId="7" fillId="2" borderId="8" xfId="0" applyFont="1" applyFill="1" applyBorder="1" applyAlignment="1" applyProtection="1">
      <alignment horizontal="center" vertical="center" shrinkToFit="1"/>
      <protection locked="0"/>
    </xf>
    <xf numFmtId="0" fontId="7" fillId="2" borderId="6" xfId="0" applyFont="1" applyFill="1" applyBorder="1" applyAlignment="1" applyProtection="1">
      <alignment horizontal="center" vertical="center" shrinkToFit="1"/>
      <protection locked="0"/>
    </xf>
    <xf numFmtId="0" fontId="11" fillId="2" borderId="5" xfId="0" applyFont="1" applyFill="1" applyBorder="1" applyAlignment="1" applyProtection="1">
      <alignment horizontal="center" vertical="center" shrinkToFit="1"/>
      <protection locked="0"/>
    </xf>
    <xf numFmtId="0" fontId="11" fillId="2" borderId="1" xfId="0" applyFont="1" applyFill="1" applyBorder="1" applyAlignment="1" applyProtection="1">
      <alignment horizontal="center" vertical="center" shrinkToFit="1"/>
      <protection locked="0"/>
    </xf>
    <xf numFmtId="0" fontId="7" fillId="2" borderId="7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41" fontId="8" fillId="2" borderId="6" xfId="1" applyFont="1" applyFill="1" applyBorder="1" applyAlignment="1" applyProtection="1">
      <alignment horizontal="center" vertical="center" wrapText="1" shrinkToFit="1"/>
      <protection locked="0"/>
    </xf>
    <xf numFmtId="41" fontId="8" fillId="2" borderId="2" xfId="1" applyFont="1" applyFill="1" applyBorder="1" applyAlignment="1" applyProtection="1">
      <alignment horizontal="center" vertical="center" shrinkToFit="1"/>
      <protection locked="0"/>
    </xf>
    <xf numFmtId="0" fontId="7" fillId="2" borderId="10" xfId="0" applyFont="1" applyFill="1" applyBorder="1" applyAlignment="1" applyProtection="1">
      <alignment horizontal="center" vertical="center" shrinkToFit="1"/>
      <protection locked="0"/>
    </xf>
    <xf numFmtId="0" fontId="7" fillId="2" borderId="12" xfId="0" applyFont="1" applyFill="1" applyBorder="1" applyAlignment="1" applyProtection="1">
      <alignment horizontal="center" vertical="center" shrinkToFit="1"/>
      <protection locked="0"/>
    </xf>
    <xf numFmtId="41" fontId="8" fillId="2" borderId="5" xfId="1" applyFont="1" applyFill="1" applyBorder="1" applyAlignment="1" applyProtection="1">
      <alignment horizontal="center" vertical="center" wrapText="1" shrinkToFit="1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 applyProtection="1">
      <alignment horizontal="center" vertical="center"/>
      <protection locked="0"/>
    </xf>
  </cellXfs>
  <cellStyles count="4">
    <cellStyle name="쉼표 [0]" xfId="1" builtinId="6"/>
    <cellStyle name="쉼표 [0] 2" xfId="2" xr:uid="{00000000-0005-0000-0000-000001000000}"/>
    <cellStyle name="쉼표 [0] 2 2" xfId="3" xr:uid="{00000000-0005-0000-0000-000002000000}"/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2"/>
  <sheetViews>
    <sheetView tabSelected="1" zoomScaleNormal="100" workbookViewId="0">
      <selection sqref="A1:E1"/>
    </sheetView>
  </sheetViews>
  <sheetFormatPr defaultRowHeight="16.5" x14ac:dyDescent="0.3"/>
  <cols>
    <col min="1" max="4" width="23.25" customWidth="1"/>
    <col min="5" max="5" width="23.25" style="83" customWidth="1"/>
    <col min="6" max="6" width="28" customWidth="1"/>
  </cols>
  <sheetData>
    <row r="1" spans="1:10" ht="47.25" customHeight="1" x14ac:dyDescent="0.3">
      <c r="A1" s="126" t="s">
        <v>48</v>
      </c>
      <c r="B1" s="126"/>
      <c r="C1" s="126"/>
      <c r="D1" s="126"/>
      <c r="E1" s="126"/>
      <c r="F1" s="46"/>
      <c r="G1" s="46"/>
      <c r="H1" s="46"/>
      <c r="I1" s="46"/>
      <c r="J1" s="46"/>
    </row>
    <row r="2" spans="1:10" ht="30.75" customHeight="1" x14ac:dyDescent="0.3">
      <c r="A2" s="125" t="s">
        <v>61</v>
      </c>
      <c r="B2" s="125"/>
      <c r="C2" s="125"/>
      <c r="D2" s="125"/>
      <c r="E2" s="125"/>
      <c r="F2" s="80"/>
      <c r="G2" s="47"/>
      <c r="H2" s="47"/>
      <c r="I2" s="47"/>
      <c r="J2" s="47"/>
    </row>
    <row r="3" spans="1:10" ht="20.25" customHeight="1" x14ac:dyDescent="0.3">
      <c r="A3" s="48"/>
      <c r="B3" s="48"/>
    </row>
    <row r="4" spans="1:10" ht="20.100000000000001" customHeight="1" x14ac:dyDescent="0.3">
      <c r="A4" s="49" t="s">
        <v>38</v>
      </c>
      <c r="B4" s="49"/>
      <c r="C4" s="50"/>
      <c r="D4" s="50"/>
      <c r="E4" s="50"/>
    </row>
    <row r="5" spans="1:10" ht="27" customHeight="1" thickBot="1" x14ac:dyDescent="0.35">
      <c r="A5" s="51"/>
      <c r="B5" s="51"/>
      <c r="C5" s="51"/>
      <c r="D5" s="51"/>
      <c r="E5" s="52" t="s">
        <v>39</v>
      </c>
      <c r="F5" s="52"/>
    </row>
    <row r="6" spans="1:10" ht="23.1" customHeight="1" x14ac:dyDescent="0.3">
      <c r="A6" s="127" t="s">
        <v>40</v>
      </c>
      <c r="B6" s="123" t="s">
        <v>41</v>
      </c>
      <c r="C6" s="130" t="s">
        <v>50</v>
      </c>
      <c r="D6" s="131"/>
      <c r="E6" s="105" t="s">
        <v>53</v>
      </c>
    </row>
    <row r="7" spans="1:10" ht="23.1" customHeight="1" x14ac:dyDescent="0.3">
      <c r="A7" s="128"/>
      <c r="B7" s="129"/>
      <c r="C7" s="60" t="s">
        <v>42</v>
      </c>
      <c r="D7" s="53" t="s">
        <v>43</v>
      </c>
      <c r="E7" s="107" t="s">
        <v>42</v>
      </c>
      <c r="F7" s="97"/>
    </row>
    <row r="8" spans="1:10" ht="23.1" customHeight="1" x14ac:dyDescent="0.3">
      <c r="A8" s="93" t="s">
        <v>62</v>
      </c>
      <c r="B8" s="59">
        <f>C8+D8+E8</f>
        <v>2048</v>
      </c>
      <c r="C8" s="61">
        <v>320</v>
      </c>
      <c r="D8" s="55">
        <v>1684</v>
      </c>
      <c r="E8" s="99">
        <v>44</v>
      </c>
    </row>
    <row r="9" spans="1:10" ht="23.1" customHeight="1" thickBot="1" x14ac:dyDescent="0.35">
      <c r="A9" s="71" t="s">
        <v>60</v>
      </c>
      <c r="B9" s="72">
        <f>C9+D9+E9</f>
        <v>6546</v>
      </c>
      <c r="C9" s="73">
        <f>C8+669</f>
        <v>989</v>
      </c>
      <c r="D9" s="73">
        <f>D8+3791</f>
        <v>5475</v>
      </c>
      <c r="E9" s="106">
        <f>E8+38</f>
        <v>82</v>
      </c>
    </row>
    <row r="10" spans="1:10" s="65" customFormat="1" ht="30" customHeight="1" x14ac:dyDescent="0.3">
      <c r="A10" s="64"/>
      <c r="B10" s="58"/>
      <c r="C10" s="57"/>
      <c r="D10" s="57"/>
      <c r="E10" s="57"/>
    </row>
    <row r="11" spans="1:10" ht="20.100000000000001" customHeight="1" x14ac:dyDescent="0.3">
      <c r="A11" s="50" t="s">
        <v>44</v>
      </c>
      <c r="B11" s="50"/>
      <c r="C11" s="50"/>
      <c r="D11" s="50"/>
      <c r="E11" s="50"/>
    </row>
    <row r="12" spans="1:10" ht="27" customHeight="1" thickBot="1" x14ac:dyDescent="0.35">
      <c r="A12" s="51"/>
      <c r="B12" s="51"/>
      <c r="C12" s="51"/>
      <c r="D12" s="51"/>
      <c r="E12" s="52" t="s">
        <v>39</v>
      </c>
    </row>
    <row r="13" spans="1:10" ht="23.1" customHeight="1" x14ac:dyDescent="0.3">
      <c r="A13" s="95" t="s">
        <v>40</v>
      </c>
      <c r="B13" s="62" t="s">
        <v>41</v>
      </c>
      <c r="C13" s="96" t="s">
        <v>45</v>
      </c>
      <c r="D13" s="62" t="s">
        <v>52</v>
      </c>
      <c r="E13" s="98" t="s">
        <v>46</v>
      </c>
    </row>
    <row r="14" spans="1:10" ht="23.1" customHeight="1" x14ac:dyDescent="0.3">
      <c r="A14" s="93" t="s">
        <v>62</v>
      </c>
      <c r="B14" s="56">
        <f>SUM(C14:D14)</f>
        <v>36</v>
      </c>
      <c r="C14" s="66">
        <v>30</v>
      </c>
      <c r="D14" s="77">
        <v>6</v>
      </c>
      <c r="E14" s="100" t="s">
        <v>55</v>
      </c>
    </row>
    <row r="15" spans="1:10" ht="23.1" customHeight="1" thickBot="1" x14ac:dyDescent="0.35">
      <c r="A15" s="74" t="s">
        <v>60</v>
      </c>
      <c r="B15" s="75">
        <f>SUM(C15:D15)</f>
        <v>98</v>
      </c>
      <c r="C15" s="81">
        <f>C14+54</f>
        <v>84</v>
      </c>
      <c r="D15" s="82">
        <f>D14+8</f>
        <v>14</v>
      </c>
      <c r="E15" s="101"/>
    </row>
    <row r="16" spans="1:10" ht="30" customHeight="1" x14ac:dyDescent="0.3"/>
    <row r="17" spans="1:5" ht="20.100000000000001" customHeight="1" x14ac:dyDescent="0.3">
      <c r="A17" s="50" t="s">
        <v>51</v>
      </c>
      <c r="B17" s="50"/>
      <c r="C17" s="50"/>
      <c r="D17" s="50"/>
      <c r="E17" s="50"/>
    </row>
    <row r="18" spans="1:5" ht="27" customHeight="1" thickBot="1" x14ac:dyDescent="0.35">
      <c r="A18" s="51"/>
      <c r="B18" s="51"/>
      <c r="C18" s="51"/>
      <c r="D18" s="51"/>
      <c r="E18" s="52" t="s">
        <v>47</v>
      </c>
    </row>
    <row r="19" spans="1:5" ht="23.1" customHeight="1" x14ac:dyDescent="0.3">
      <c r="A19" s="119" t="s">
        <v>40</v>
      </c>
      <c r="B19" s="121" t="s">
        <v>41</v>
      </c>
      <c r="C19" s="123" t="s">
        <v>50</v>
      </c>
      <c r="D19" s="124"/>
      <c r="E19" s="98" t="s">
        <v>53</v>
      </c>
    </row>
    <row r="20" spans="1:5" s="83" customFormat="1" ht="23.1" customHeight="1" x14ac:dyDescent="0.3">
      <c r="A20" s="120"/>
      <c r="B20" s="122"/>
      <c r="C20" s="108" t="s">
        <v>54</v>
      </c>
      <c r="D20" s="109" t="s">
        <v>52</v>
      </c>
      <c r="E20" s="110" t="s">
        <v>54</v>
      </c>
    </row>
    <row r="21" spans="1:5" ht="23.1" customHeight="1" x14ac:dyDescent="0.3">
      <c r="A21" s="93" t="s">
        <v>62</v>
      </c>
      <c r="B21" s="54">
        <f>SUM(C21:E21)</f>
        <v>1115</v>
      </c>
      <c r="C21" s="67">
        <v>351</v>
      </c>
      <c r="D21" s="78">
        <v>705</v>
      </c>
      <c r="E21" s="102">
        <v>59</v>
      </c>
    </row>
    <row r="22" spans="1:5" ht="23.1" customHeight="1" thickBot="1" x14ac:dyDescent="0.35">
      <c r="A22" s="74" t="s">
        <v>60</v>
      </c>
      <c r="B22" s="75">
        <f>SUM(C22:E22)</f>
        <v>3512</v>
      </c>
      <c r="C22" s="76">
        <f>C21+648</f>
        <v>999</v>
      </c>
      <c r="D22" s="79">
        <f>D21+1691</f>
        <v>2396</v>
      </c>
      <c r="E22" s="103">
        <f>E21+58</f>
        <v>117</v>
      </c>
    </row>
  </sheetData>
  <mergeCells count="8">
    <mergeCell ref="A19:A20"/>
    <mergeCell ref="B19:B20"/>
    <mergeCell ref="C19:D19"/>
    <mergeCell ref="A2:E2"/>
    <mergeCell ref="A1:E1"/>
    <mergeCell ref="A6:A7"/>
    <mergeCell ref="B6:B7"/>
    <mergeCell ref="C6:D6"/>
  </mergeCells>
  <phoneticPr fontId="2" type="noConversion"/>
  <pageMargins left="0.7" right="0.7" top="0.75" bottom="0.75" header="0.3" footer="0.3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62"/>
  <sheetViews>
    <sheetView zoomScaleNormal="100" workbookViewId="0">
      <selection activeCell="M24" sqref="M24"/>
    </sheetView>
  </sheetViews>
  <sheetFormatPr defaultRowHeight="16.5" x14ac:dyDescent="0.3"/>
  <cols>
    <col min="1" max="4" width="10.75" customWidth="1"/>
    <col min="5" max="5" width="10.75" style="83" customWidth="1"/>
    <col min="6" max="10" width="10.75" customWidth="1"/>
  </cols>
  <sheetData>
    <row r="1" spans="1:16" ht="37.5" x14ac:dyDescent="0.3">
      <c r="A1" s="132" t="s">
        <v>49</v>
      </c>
      <c r="B1" s="132"/>
      <c r="C1" s="132"/>
      <c r="D1" s="132"/>
      <c r="E1" s="132"/>
      <c r="F1" s="132"/>
      <c r="G1" s="132"/>
      <c r="H1" s="132"/>
      <c r="I1" s="132"/>
      <c r="J1" s="132"/>
      <c r="K1" s="21"/>
      <c r="L1" s="21"/>
      <c r="M1" s="21"/>
      <c r="N1" s="21"/>
      <c r="O1" s="21"/>
      <c r="P1" s="21"/>
    </row>
    <row r="2" spans="1:16" ht="20.25" x14ac:dyDescent="0.3">
      <c r="A2" s="125" t="s">
        <v>63</v>
      </c>
      <c r="B2" s="125"/>
      <c r="C2" s="125"/>
      <c r="D2" s="125"/>
      <c r="E2" s="125"/>
      <c r="F2" s="125"/>
      <c r="G2" s="125"/>
      <c r="H2" s="125"/>
      <c r="I2" s="125"/>
      <c r="J2" s="125"/>
      <c r="K2" s="20"/>
      <c r="L2" s="20"/>
      <c r="M2" s="20"/>
      <c r="N2" s="20"/>
      <c r="O2" s="20"/>
      <c r="P2" s="20"/>
    </row>
    <row r="3" spans="1:16" ht="17.25" thickBot="1" x14ac:dyDescent="0.35"/>
    <row r="4" spans="1:16" ht="16.5" customHeight="1" x14ac:dyDescent="0.3">
      <c r="A4" s="133" t="s">
        <v>14</v>
      </c>
      <c r="B4" s="135" t="s">
        <v>13</v>
      </c>
      <c r="C4" s="135"/>
      <c r="D4" s="135"/>
      <c r="E4" s="135"/>
      <c r="F4" s="135"/>
      <c r="G4" s="135"/>
      <c r="H4" s="135"/>
      <c r="I4" s="135"/>
      <c r="J4" s="136"/>
    </row>
    <row r="5" spans="1:16" x14ac:dyDescent="0.3">
      <c r="A5" s="134"/>
      <c r="B5" s="137" t="s">
        <v>21</v>
      </c>
      <c r="C5" s="137"/>
      <c r="D5" s="137"/>
      <c r="E5" s="137"/>
      <c r="F5" s="137"/>
      <c r="G5" s="137"/>
      <c r="H5" s="137"/>
      <c r="I5" s="137"/>
      <c r="J5" s="138"/>
    </row>
    <row r="6" spans="1:16" ht="17.25" thickBot="1" x14ac:dyDescent="0.35">
      <c r="A6" t="s">
        <v>15</v>
      </c>
    </row>
    <row r="7" spans="1:16" x14ac:dyDescent="0.3">
      <c r="A7" s="156" t="s">
        <v>16</v>
      </c>
      <c r="B7" s="158" t="s">
        <v>17</v>
      </c>
      <c r="C7" s="160" t="s">
        <v>22</v>
      </c>
      <c r="D7" s="161"/>
      <c r="E7" s="161"/>
      <c r="F7" s="161"/>
      <c r="G7" s="161" t="s">
        <v>11</v>
      </c>
      <c r="H7" s="161"/>
      <c r="I7" s="161"/>
      <c r="J7" s="139" t="s">
        <v>18</v>
      </c>
    </row>
    <row r="8" spans="1:16" ht="15.75" customHeight="1" x14ac:dyDescent="0.3">
      <c r="A8" s="157"/>
      <c r="B8" s="159"/>
      <c r="C8" s="19" t="s">
        <v>12</v>
      </c>
      <c r="D8" s="18" t="s">
        <v>56</v>
      </c>
      <c r="E8" s="11" t="s">
        <v>57</v>
      </c>
      <c r="F8" s="17" t="s">
        <v>19</v>
      </c>
      <c r="G8" s="18" t="s">
        <v>6</v>
      </c>
      <c r="H8" s="18" t="s">
        <v>56</v>
      </c>
      <c r="I8" s="17" t="s">
        <v>19</v>
      </c>
      <c r="J8" s="140"/>
    </row>
    <row r="9" spans="1:16" x14ac:dyDescent="0.3">
      <c r="A9" s="113">
        <v>45353</v>
      </c>
      <c r="B9" s="114">
        <f>F9+I9</f>
        <v>89</v>
      </c>
      <c r="C9" s="114">
        <v>16</v>
      </c>
      <c r="D9" s="114">
        <v>4</v>
      </c>
      <c r="E9" s="114">
        <v>1</v>
      </c>
      <c r="F9" s="118">
        <f t="shared" ref="F9:F29" si="0">SUM(C9:E9)</f>
        <v>21</v>
      </c>
      <c r="G9" s="117">
        <v>22</v>
      </c>
      <c r="H9" s="117">
        <v>46</v>
      </c>
      <c r="I9" s="112">
        <f t="shared" ref="I9:I22" si="1">SUM(G9:H9)</f>
        <v>68</v>
      </c>
      <c r="J9" s="6" t="s">
        <v>59</v>
      </c>
      <c r="K9" s="26"/>
    </row>
    <row r="10" spans="1:16" x14ac:dyDescent="0.3">
      <c r="A10" s="113">
        <v>45356</v>
      </c>
      <c r="B10" s="114">
        <f t="shared" ref="B10:B30" si="2">F10+I10</f>
        <v>75</v>
      </c>
      <c r="C10" s="115">
        <v>10</v>
      </c>
      <c r="D10" s="115"/>
      <c r="E10" s="115">
        <v>1</v>
      </c>
      <c r="F10" s="118">
        <f t="shared" si="0"/>
        <v>11</v>
      </c>
      <c r="G10" s="117">
        <v>48</v>
      </c>
      <c r="H10" s="117">
        <v>16</v>
      </c>
      <c r="I10" s="112">
        <f t="shared" si="1"/>
        <v>64</v>
      </c>
      <c r="J10" s="1"/>
      <c r="K10" s="27"/>
    </row>
    <row r="11" spans="1:16" x14ac:dyDescent="0.3">
      <c r="A11" s="113">
        <v>45357</v>
      </c>
      <c r="B11" s="114">
        <f t="shared" si="2"/>
        <v>111</v>
      </c>
      <c r="C11" s="115">
        <v>10</v>
      </c>
      <c r="D11" s="115">
        <v>5</v>
      </c>
      <c r="E11" s="115">
        <v>4</v>
      </c>
      <c r="F11" s="118">
        <f t="shared" si="0"/>
        <v>19</v>
      </c>
      <c r="G11" s="117">
        <v>55</v>
      </c>
      <c r="H11" s="117">
        <v>37</v>
      </c>
      <c r="I11" s="112">
        <f t="shared" si="1"/>
        <v>92</v>
      </c>
      <c r="J11" s="6"/>
      <c r="K11" s="27"/>
    </row>
    <row r="12" spans="1:16" x14ac:dyDescent="0.3">
      <c r="A12" s="113">
        <v>45358</v>
      </c>
      <c r="B12" s="114">
        <f t="shared" si="2"/>
        <v>99</v>
      </c>
      <c r="C12" s="115">
        <v>10</v>
      </c>
      <c r="D12" s="115">
        <v>5</v>
      </c>
      <c r="E12" s="115">
        <v>2</v>
      </c>
      <c r="F12" s="118">
        <f t="shared" si="0"/>
        <v>17</v>
      </c>
      <c r="G12" s="117">
        <v>42</v>
      </c>
      <c r="H12" s="117">
        <v>40</v>
      </c>
      <c r="I12" s="112">
        <f t="shared" si="1"/>
        <v>82</v>
      </c>
      <c r="J12" s="1"/>
      <c r="K12" s="27"/>
    </row>
    <row r="13" spans="1:16" x14ac:dyDescent="0.3">
      <c r="A13" s="113">
        <v>45359</v>
      </c>
      <c r="B13" s="114">
        <f t="shared" si="2"/>
        <v>53</v>
      </c>
      <c r="C13" s="114">
        <v>10</v>
      </c>
      <c r="D13" s="114">
        <v>2</v>
      </c>
      <c r="E13" s="114">
        <v>2</v>
      </c>
      <c r="F13" s="118">
        <f t="shared" si="0"/>
        <v>14</v>
      </c>
      <c r="G13" s="114">
        <v>25</v>
      </c>
      <c r="H13" s="114">
        <v>14</v>
      </c>
      <c r="I13" s="112">
        <f t="shared" si="1"/>
        <v>39</v>
      </c>
      <c r="J13" s="6"/>
      <c r="K13" s="27"/>
    </row>
    <row r="14" spans="1:16" x14ac:dyDescent="0.3">
      <c r="A14" s="113">
        <v>45360</v>
      </c>
      <c r="B14" s="114">
        <f t="shared" si="2"/>
        <v>139</v>
      </c>
      <c r="C14" s="114">
        <v>15</v>
      </c>
      <c r="D14" s="114">
        <v>12</v>
      </c>
      <c r="E14" s="114">
        <v>4</v>
      </c>
      <c r="F14" s="118">
        <f t="shared" si="0"/>
        <v>31</v>
      </c>
      <c r="G14" s="117">
        <v>33</v>
      </c>
      <c r="H14" s="117">
        <v>75</v>
      </c>
      <c r="I14" s="112">
        <f t="shared" si="1"/>
        <v>108</v>
      </c>
      <c r="J14" s="6"/>
      <c r="K14" s="27"/>
    </row>
    <row r="15" spans="1:16" x14ac:dyDescent="0.3">
      <c r="A15" s="113">
        <v>45363</v>
      </c>
      <c r="B15" s="114">
        <f t="shared" si="2"/>
        <v>104</v>
      </c>
      <c r="C15" s="114">
        <v>21</v>
      </c>
      <c r="D15" s="114">
        <v>6</v>
      </c>
      <c r="E15" s="114">
        <v>4</v>
      </c>
      <c r="F15" s="118">
        <f t="shared" si="0"/>
        <v>31</v>
      </c>
      <c r="G15" s="114">
        <v>42</v>
      </c>
      <c r="H15" s="114">
        <v>31</v>
      </c>
      <c r="I15" s="112">
        <f t="shared" si="1"/>
        <v>73</v>
      </c>
      <c r="J15" s="1"/>
      <c r="K15" s="27"/>
    </row>
    <row r="16" spans="1:16" x14ac:dyDescent="0.3">
      <c r="A16" s="113">
        <v>45364</v>
      </c>
      <c r="B16" s="114">
        <f t="shared" si="2"/>
        <v>97</v>
      </c>
      <c r="C16" s="114">
        <v>11</v>
      </c>
      <c r="D16" s="114"/>
      <c r="E16" s="114">
        <v>1</v>
      </c>
      <c r="F16" s="118">
        <f t="shared" si="0"/>
        <v>12</v>
      </c>
      <c r="G16" s="114">
        <v>52</v>
      </c>
      <c r="H16" s="114">
        <v>33</v>
      </c>
      <c r="I16" s="112">
        <f t="shared" si="1"/>
        <v>85</v>
      </c>
      <c r="J16" s="1"/>
      <c r="K16" s="26"/>
    </row>
    <row r="17" spans="1:11" x14ac:dyDescent="0.3">
      <c r="A17" s="113">
        <v>45365</v>
      </c>
      <c r="B17" s="114">
        <f t="shared" si="2"/>
        <v>55</v>
      </c>
      <c r="C17" s="114">
        <v>5</v>
      </c>
      <c r="D17" s="114">
        <v>1</v>
      </c>
      <c r="E17" s="114">
        <v>2</v>
      </c>
      <c r="F17" s="118">
        <f t="shared" si="0"/>
        <v>8</v>
      </c>
      <c r="G17" s="117">
        <v>32</v>
      </c>
      <c r="H17" s="117">
        <v>15</v>
      </c>
      <c r="I17" s="112">
        <f t="shared" si="1"/>
        <v>47</v>
      </c>
      <c r="J17" s="1"/>
      <c r="K17" s="26"/>
    </row>
    <row r="18" spans="1:11" x14ac:dyDescent="0.3">
      <c r="A18" s="113">
        <v>45366</v>
      </c>
      <c r="B18" s="114">
        <f t="shared" si="2"/>
        <v>55</v>
      </c>
      <c r="C18" s="116">
        <v>8</v>
      </c>
      <c r="D18" s="115">
        <v>3</v>
      </c>
      <c r="E18" s="115">
        <v>1</v>
      </c>
      <c r="F18" s="118">
        <f t="shared" si="0"/>
        <v>12</v>
      </c>
      <c r="G18" s="117">
        <v>33</v>
      </c>
      <c r="H18" s="117">
        <v>10</v>
      </c>
      <c r="I18" s="112">
        <f t="shared" si="1"/>
        <v>43</v>
      </c>
      <c r="J18" s="1"/>
      <c r="K18" s="26"/>
    </row>
    <row r="19" spans="1:11" s="111" customFormat="1" x14ac:dyDescent="0.3">
      <c r="A19" s="113">
        <v>45367</v>
      </c>
      <c r="B19" s="114">
        <f t="shared" si="2"/>
        <v>144</v>
      </c>
      <c r="C19" s="115">
        <v>14</v>
      </c>
      <c r="D19" s="115">
        <v>4</v>
      </c>
      <c r="E19" s="115">
        <v>1</v>
      </c>
      <c r="F19" s="118">
        <f t="shared" si="0"/>
        <v>19</v>
      </c>
      <c r="G19" s="117">
        <v>40</v>
      </c>
      <c r="H19" s="117">
        <v>85</v>
      </c>
      <c r="I19" s="112">
        <f t="shared" si="1"/>
        <v>125</v>
      </c>
      <c r="J19" s="6"/>
      <c r="K19" s="26"/>
    </row>
    <row r="20" spans="1:11" x14ac:dyDescent="0.3">
      <c r="A20" s="113">
        <v>45370</v>
      </c>
      <c r="B20" s="114">
        <f t="shared" si="2"/>
        <v>137</v>
      </c>
      <c r="C20" s="114">
        <v>15</v>
      </c>
      <c r="D20" s="114">
        <v>2</v>
      </c>
      <c r="E20" s="114">
        <v>6</v>
      </c>
      <c r="F20" s="118">
        <f t="shared" si="0"/>
        <v>23</v>
      </c>
      <c r="G20" s="114">
        <v>34</v>
      </c>
      <c r="H20" s="114">
        <v>80</v>
      </c>
      <c r="I20" s="112">
        <f t="shared" si="1"/>
        <v>114</v>
      </c>
      <c r="J20" s="6"/>
      <c r="K20" s="27"/>
    </row>
    <row r="21" spans="1:11" x14ac:dyDescent="0.3">
      <c r="A21" s="113">
        <v>45371</v>
      </c>
      <c r="B21" s="114">
        <f t="shared" si="2"/>
        <v>124</v>
      </c>
      <c r="C21" s="114">
        <v>17</v>
      </c>
      <c r="D21" s="114">
        <v>5</v>
      </c>
      <c r="E21" s="114"/>
      <c r="F21" s="118">
        <f t="shared" si="0"/>
        <v>22</v>
      </c>
      <c r="G21" s="114">
        <v>53</v>
      </c>
      <c r="H21" s="114">
        <v>49</v>
      </c>
      <c r="I21" s="112">
        <f t="shared" si="1"/>
        <v>102</v>
      </c>
      <c r="J21" s="1"/>
      <c r="K21" s="27"/>
    </row>
    <row r="22" spans="1:11" s="83" customFormat="1" x14ac:dyDescent="0.3">
      <c r="A22" s="113">
        <v>45372</v>
      </c>
      <c r="B22" s="114">
        <f t="shared" si="2"/>
        <v>119</v>
      </c>
      <c r="C22" s="114">
        <v>8</v>
      </c>
      <c r="D22" s="114">
        <v>3</v>
      </c>
      <c r="E22" s="114"/>
      <c r="F22" s="118">
        <f t="shared" si="0"/>
        <v>11</v>
      </c>
      <c r="G22" s="114">
        <v>38</v>
      </c>
      <c r="H22" s="114">
        <v>70</v>
      </c>
      <c r="I22" s="112">
        <f t="shared" si="1"/>
        <v>108</v>
      </c>
      <c r="J22" s="84"/>
      <c r="K22" s="85"/>
    </row>
    <row r="23" spans="1:11" s="83" customFormat="1" x14ac:dyDescent="0.3">
      <c r="A23" s="113">
        <v>45373</v>
      </c>
      <c r="B23" s="114">
        <f t="shared" si="2"/>
        <v>89</v>
      </c>
      <c r="C23" s="114">
        <v>10</v>
      </c>
      <c r="D23" s="114">
        <v>3</v>
      </c>
      <c r="E23" s="114"/>
      <c r="F23" s="118">
        <f t="shared" si="0"/>
        <v>13</v>
      </c>
      <c r="G23" s="114">
        <v>26</v>
      </c>
      <c r="H23" s="114">
        <v>50</v>
      </c>
      <c r="I23" s="112">
        <f t="shared" ref="I23:I29" si="3">SUM(G23:H23)</f>
        <v>76</v>
      </c>
      <c r="J23" s="84"/>
      <c r="K23" s="85"/>
    </row>
    <row r="24" spans="1:11" s="83" customFormat="1" x14ac:dyDescent="0.3">
      <c r="A24" s="113">
        <v>45374</v>
      </c>
      <c r="B24" s="114">
        <f t="shared" si="2"/>
        <v>147</v>
      </c>
      <c r="C24" s="114">
        <v>14</v>
      </c>
      <c r="D24" s="114">
        <v>9</v>
      </c>
      <c r="E24" s="114">
        <v>2</v>
      </c>
      <c r="F24" s="118">
        <f t="shared" si="0"/>
        <v>25</v>
      </c>
      <c r="G24" s="114">
        <v>52</v>
      </c>
      <c r="H24" s="114">
        <v>70</v>
      </c>
      <c r="I24" s="112">
        <f t="shared" si="3"/>
        <v>122</v>
      </c>
      <c r="J24" s="84"/>
      <c r="K24" s="85"/>
    </row>
    <row r="25" spans="1:11" s="111" customFormat="1" x14ac:dyDescent="0.3">
      <c r="A25" s="113">
        <v>45377</v>
      </c>
      <c r="B25" s="114">
        <f t="shared" si="2"/>
        <v>92</v>
      </c>
      <c r="C25" s="114">
        <v>15</v>
      </c>
      <c r="D25" s="114">
        <v>5</v>
      </c>
      <c r="E25" s="114">
        <v>3</v>
      </c>
      <c r="F25" s="118">
        <f t="shared" si="0"/>
        <v>23</v>
      </c>
      <c r="G25" s="114">
        <v>59</v>
      </c>
      <c r="H25" s="114">
        <v>10</v>
      </c>
      <c r="I25" s="112">
        <f t="shared" si="3"/>
        <v>69</v>
      </c>
      <c r="J25" s="84"/>
      <c r="K25" s="85"/>
    </row>
    <row r="26" spans="1:11" s="111" customFormat="1" x14ac:dyDescent="0.3">
      <c r="A26" s="113">
        <v>45378</v>
      </c>
      <c r="B26" s="114">
        <f t="shared" si="2"/>
        <v>79</v>
      </c>
      <c r="C26" s="114">
        <v>8</v>
      </c>
      <c r="D26" s="114"/>
      <c r="E26" s="114">
        <v>1</v>
      </c>
      <c r="F26" s="118">
        <f t="shared" si="0"/>
        <v>9</v>
      </c>
      <c r="G26" s="114">
        <v>45</v>
      </c>
      <c r="H26" s="114">
        <v>25</v>
      </c>
      <c r="I26" s="112">
        <f t="shared" si="3"/>
        <v>70</v>
      </c>
      <c r="J26" s="84"/>
      <c r="K26" s="85"/>
    </row>
    <row r="27" spans="1:11" s="111" customFormat="1" x14ac:dyDescent="0.3">
      <c r="A27" s="113">
        <v>45379</v>
      </c>
      <c r="B27" s="114">
        <f t="shared" si="2"/>
        <v>52</v>
      </c>
      <c r="C27" s="114">
        <v>6</v>
      </c>
      <c r="D27" s="114">
        <v>2</v>
      </c>
      <c r="E27" s="114">
        <v>1</v>
      </c>
      <c r="F27" s="118">
        <f t="shared" si="0"/>
        <v>9</v>
      </c>
      <c r="G27" s="114">
        <v>38</v>
      </c>
      <c r="H27" s="114">
        <v>5</v>
      </c>
      <c r="I27" s="112">
        <f t="shared" si="3"/>
        <v>43</v>
      </c>
      <c r="J27" s="84"/>
      <c r="K27" s="85"/>
    </row>
    <row r="28" spans="1:11" s="111" customFormat="1" x14ac:dyDescent="0.3">
      <c r="A28" s="113">
        <v>45380</v>
      </c>
      <c r="B28" s="114">
        <f t="shared" si="2"/>
        <v>61</v>
      </c>
      <c r="C28" s="114">
        <v>9</v>
      </c>
      <c r="D28" s="114">
        <v>3</v>
      </c>
      <c r="E28" s="114">
        <v>3</v>
      </c>
      <c r="F28" s="118">
        <f t="shared" si="0"/>
        <v>15</v>
      </c>
      <c r="G28" s="114">
        <v>36</v>
      </c>
      <c r="H28" s="114">
        <v>10</v>
      </c>
      <c r="I28" s="112">
        <f t="shared" si="3"/>
        <v>46</v>
      </c>
      <c r="J28" s="84"/>
      <c r="K28" s="85"/>
    </row>
    <row r="29" spans="1:11" ht="17.25" thickBot="1" x14ac:dyDescent="0.35">
      <c r="A29" s="113">
        <v>45381</v>
      </c>
      <c r="B29" s="114">
        <f t="shared" si="2"/>
        <v>127</v>
      </c>
      <c r="C29" s="114">
        <v>11</v>
      </c>
      <c r="D29" s="114">
        <v>3</v>
      </c>
      <c r="E29" s="114">
        <v>5</v>
      </c>
      <c r="F29" s="118">
        <f t="shared" si="0"/>
        <v>19</v>
      </c>
      <c r="G29" s="114">
        <v>48</v>
      </c>
      <c r="H29" s="114">
        <v>60</v>
      </c>
      <c r="I29" s="112">
        <f t="shared" si="3"/>
        <v>108</v>
      </c>
      <c r="J29" s="1"/>
      <c r="K29" s="27"/>
    </row>
    <row r="30" spans="1:11" ht="17.25" thickBot="1" x14ac:dyDescent="0.35">
      <c r="A30" s="31" t="s">
        <v>20</v>
      </c>
      <c r="B30" s="32">
        <f>SUM(B9:B29)</f>
        <v>2048</v>
      </c>
      <c r="C30" s="32">
        <f t="shared" ref="C30:I30" si="4">SUM(C9:C29)</f>
        <v>243</v>
      </c>
      <c r="D30" s="32">
        <f t="shared" si="4"/>
        <v>77</v>
      </c>
      <c r="E30" s="32">
        <f t="shared" si="4"/>
        <v>44</v>
      </c>
      <c r="F30" s="32">
        <f t="shared" si="4"/>
        <v>364</v>
      </c>
      <c r="G30" s="32">
        <f t="shared" si="4"/>
        <v>853</v>
      </c>
      <c r="H30" s="32">
        <f t="shared" si="4"/>
        <v>831</v>
      </c>
      <c r="I30" s="32">
        <f t="shared" si="4"/>
        <v>1684</v>
      </c>
      <c r="J30" s="33"/>
      <c r="K30" s="28"/>
    </row>
    <row r="31" spans="1:11" ht="17.25" thickBot="1" x14ac:dyDescent="0.35">
      <c r="A31" t="s">
        <v>23</v>
      </c>
      <c r="J31" s="14"/>
      <c r="K31" s="13"/>
    </row>
    <row r="32" spans="1:11" x14ac:dyDescent="0.3">
      <c r="A32" s="141" t="s">
        <v>8</v>
      </c>
      <c r="B32" s="143" t="s">
        <v>24</v>
      </c>
      <c r="C32" s="145" t="s">
        <v>22</v>
      </c>
      <c r="D32" s="146"/>
      <c r="E32" s="146"/>
      <c r="F32" s="146"/>
      <c r="G32" s="146" t="s">
        <v>11</v>
      </c>
      <c r="H32" s="146"/>
      <c r="I32" s="146"/>
      <c r="J32" s="147" t="s">
        <v>18</v>
      </c>
    </row>
    <row r="33" spans="1:10" x14ac:dyDescent="0.3">
      <c r="A33" s="142"/>
      <c r="B33" s="144"/>
      <c r="C33" s="12" t="s">
        <v>6</v>
      </c>
      <c r="D33" s="18" t="s">
        <v>56</v>
      </c>
      <c r="E33" s="11" t="s">
        <v>57</v>
      </c>
      <c r="F33" s="11" t="s">
        <v>19</v>
      </c>
      <c r="G33" s="10" t="s">
        <v>6</v>
      </c>
      <c r="H33" s="18" t="s">
        <v>56</v>
      </c>
      <c r="I33" s="10" t="s">
        <v>19</v>
      </c>
      <c r="J33" s="148"/>
    </row>
    <row r="34" spans="1:10" x14ac:dyDescent="0.3">
      <c r="A34" s="63" t="s">
        <v>10</v>
      </c>
      <c r="B34" s="5">
        <f t="shared" ref="B34:B44" si="5">SUM(F34+I34)</f>
        <v>2297</v>
      </c>
      <c r="C34" s="4">
        <v>292</v>
      </c>
      <c r="D34" s="3">
        <v>60</v>
      </c>
      <c r="E34" s="90">
        <v>16</v>
      </c>
      <c r="F34" s="9">
        <f>SUM(C34:E34)</f>
        <v>368</v>
      </c>
      <c r="G34" s="2">
        <v>1043</v>
      </c>
      <c r="H34" s="2">
        <v>886</v>
      </c>
      <c r="I34" s="9">
        <f>SUM(G34:H34)</f>
        <v>1929</v>
      </c>
      <c r="J34" s="104" t="s">
        <v>58</v>
      </c>
    </row>
    <row r="35" spans="1:10" x14ac:dyDescent="0.3">
      <c r="A35" s="63" t="s">
        <v>25</v>
      </c>
      <c r="B35" s="5">
        <f t="shared" si="5"/>
        <v>2201</v>
      </c>
      <c r="C35" s="4">
        <v>237</v>
      </c>
      <c r="D35" s="3">
        <v>80</v>
      </c>
      <c r="E35" s="90">
        <v>22</v>
      </c>
      <c r="F35" s="9">
        <f t="shared" ref="F35:F45" si="6">SUM(C35:E35)</f>
        <v>339</v>
      </c>
      <c r="G35" s="22">
        <v>796</v>
      </c>
      <c r="H35" s="5">
        <v>1066</v>
      </c>
      <c r="I35" s="9">
        <f t="shared" ref="I35:I36" si="7">SUM(G35:H35)</f>
        <v>1862</v>
      </c>
      <c r="J35" s="1"/>
    </row>
    <row r="36" spans="1:10" x14ac:dyDescent="0.3">
      <c r="A36" s="63" t="s">
        <v>26</v>
      </c>
      <c r="B36" s="5">
        <f t="shared" si="5"/>
        <v>2048</v>
      </c>
      <c r="C36" s="16">
        <v>243</v>
      </c>
      <c r="D36" s="15">
        <v>77</v>
      </c>
      <c r="E36" s="94">
        <v>44</v>
      </c>
      <c r="F36" s="9">
        <f t="shared" si="6"/>
        <v>364</v>
      </c>
      <c r="G36" s="15">
        <v>853</v>
      </c>
      <c r="H36" s="15">
        <v>831</v>
      </c>
      <c r="I36" s="9">
        <f t="shared" si="7"/>
        <v>1684</v>
      </c>
      <c r="J36" s="70"/>
    </row>
    <row r="37" spans="1:10" x14ac:dyDescent="0.3">
      <c r="A37" s="63" t="s">
        <v>27</v>
      </c>
      <c r="B37" s="5">
        <f t="shared" si="5"/>
        <v>0</v>
      </c>
      <c r="C37" s="25"/>
      <c r="D37" s="22"/>
      <c r="E37" s="88"/>
      <c r="F37" s="9">
        <f t="shared" si="6"/>
        <v>0</v>
      </c>
      <c r="G37" s="22"/>
      <c r="H37" s="22"/>
      <c r="I37" s="24">
        <f>SUM(G37:H37)</f>
        <v>0</v>
      </c>
      <c r="J37" s="23"/>
    </row>
    <row r="38" spans="1:10" x14ac:dyDescent="0.3">
      <c r="A38" s="63" t="s">
        <v>28</v>
      </c>
      <c r="B38" s="92">
        <f t="shared" si="5"/>
        <v>0</v>
      </c>
      <c r="C38" s="87"/>
      <c r="D38" s="86"/>
      <c r="E38" s="88"/>
      <c r="F38" s="9">
        <f t="shared" si="6"/>
        <v>0</v>
      </c>
      <c r="G38" s="88"/>
      <c r="H38" s="88"/>
      <c r="I38" s="89">
        <f>SUM(G38:H38)</f>
        <v>0</v>
      </c>
      <c r="J38" s="23"/>
    </row>
    <row r="39" spans="1:10" x14ac:dyDescent="0.3">
      <c r="A39" s="63" t="s">
        <v>29</v>
      </c>
      <c r="B39" s="92">
        <f t="shared" si="5"/>
        <v>0</v>
      </c>
      <c r="C39" s="25"/>
      <c r="D39" s="22"/>
      <c r="E39" s="88"/>
      <c r="F39" s="9">
        <f t="shared" si="6"/>
        <v>0</v>
      </c>
      <c r="G39" s="22"/>
      <c r="H39" s="22"/>
      <c r="I39" s="89">
        <f>SUM(G39:H39)</f>
        <v>0</v>
      </c>
      <c r="J39" s="23"/>
    </row>
    <row r="40" spans="1:10" x14ac:dyDescent="0.3">
      <c r="A40" s="63" t="s">
        <v>30</v>
      </c>
      <c r="B40" s="92">
        <f t="shared" si="5"/>
        <v>0</v>
      </c>
      <c r="C40" s="4"/>
      <c r="D40" s="3"/>
      <c r="E40" s="90"/>
      <c r="F40" s="9">
        <f t="shared" si="6"/>
        <v>0</v>
      </c>
      <c r="G40" s="2"/>
      <c r="H40" s="2"/>
      <c r="I40" s="89">
        <f t="shared" ref="I40:I44" si="8">SUM(G40:H40)</f>
        <v>0</v>
      </c>
      <c r="J40" s="104"/>
    </row>
    <row r="41" spans="1:10" x14ac:dyDescent="0.3">
      <c r="A41" s="63" t="s">
        <v>31</v>
      </c>
      <c r="B41" s="5">
        <f t="shared" si="5"/>
        <v>0</v>
      </c>
      <c r="C41" s="4"/>
      <c r="D41" s="3"/>
      <c r="E41" s="90"/>
      <c r="F41" s="9">
        <f t="shared" si="6"/>
        <v>0</v>
      </c>
      <c r="G41" s="2"/>
      <c r="H41" s="2"/>
      <c r="I41" s="9">
        <f t="shared" si="8"/>
        <v>0</v>
      </c>
      <c r="J41" s="1"/>
    </row>
    <row r="42" spans="1:10" x14ac:dyDescent="0.3">
      <c r="A42" s="63" t="s">
        <v>9</v>
      </c>
      <c r="B42" s="92">
        <f t="shared" si="5"/>
        <v>0</v>
      </c>
      <c r="C42" s="4"/>
      <c r="D42" s="3"/>
      <c r="E42" s="90"/>
      <c r="F42" s="9">
        <f t="shared" si="6"/>
        <v>0</v>
      </c>
      <c r="G42" s="2"/>
      <c r="H42" s="2"/>
      <c r="I42" s="9">
        <f t="shared" si="8"/>
        <v>0</v>
      </c>
      <c r="J42" s="1"/>
    </row>
    <row r="43" spans="1:10" x14ac:dyDescent="0.3">
      <c r="A43" s="63" t="s">
        <v>32</v>
      </c>
      <c r="B43" s="92">
        <f t="shared" si="5"/>
        <v>0</v>
      </c>
      <c r="C43" s="4"/>
      <c r="D43" s="3"/>
      <c r="E43" s="90"/>
      <c r="F43" s="9">
        <f t="shared" si="6"/>
        <v>0</v>
      </c>
      <c r="G43" s="2"/>
      <c r="H43" s="2"/>
      <c r="I43" s="9">
        <f t="shared" si="8"/>
        <v>0</v>
      </c>
      <c r="J43" s="1"/>
    </row>
    <row r="44" spans="1:10" x14ac:dyDescent="0.3">
      <c r="A44" s="63" t="s">
        <v>33</v>
      </c>
      <c r="B44" s="5">
        <f t="shared" si="5"/>
        <v>0</v>
      </c>
      <c r="C44" s="4"/>
      <c r="D44" s="3"/>
      <c r="E44" s="90"/>
      <c r="F44" s="9">
        <f t="shared" si="6"/>
        <v>0</v>
      </c>
      <c r="G44" s="2"/>
      <c r="H44" s="2"/>
      <c r="I44" s="9">
        <f t="shared" si="8"/>
        <v>0</v>
      </c>
      <c r="J44" s="1"/>
    </row>
    <row r="45" spans="1:10" ht="17.25" thickBot="1" x14ac:dyDescent="0.35">
      <c r="A45" s="45" t="s">
        <v>34</v>
      </c>
      <c r="B45" s="34"/>
      <c r="C45" s="35"/>
      <c r="D45" s="36"/>
      <c r="E45" s="36"/>
      <c r="F45" s="9">
        <f t="shared" si="6"/>
        <v>0</v>
      </c>
      <c r="G45" s="38"/>
      <c r="H45" s="38"/>
      <c r="I45" s="37"/>
      <c r="J45" s="39"/>
    </row>
    <row r="46" spans="1:10" ht="19.5" customHeight="1" thickBot="1" x14ac:dyDescent="0.35">
      <c r="A46" s="40" t="s">
        <v>64</v>
      </c>
      <c r="B46" s="44">
        <f>SUM(B34:B45)</f>
        <v>6546</v>
      </c>
      <c r="C46" s="43">
        <f>SUM(C34:C45)</f>
        <v>772</v>
      </c>
      <c r="D46" s="43">
        <f t="shared" ref="D46:H46" si="9">SUM(D34:D45)</f>
        <v>217</v>
      </c>
      <c r="E46" s="43">
        <f>SUM(E34:E45)</f>
        <v>82</v>
      </c>
      <c r="F46" s="43">
        <f t="shared" si="9"/>
        <v>1071</v>
      </c>
      <c r="G46" s="43">
        <f t="shared" si="9"/>
        <v>2692</v>
      </c>
      <c r="H46" s="43">
        <f t="shared" si="9"/>
        <v>2783</v>
      </c>
      <c r="I46" s="69">
        <f>SUM(I34:I45)</f>
        <v>5475</v>
      </c>
      <c r="J46" s="68"/>
    </row>
    <row r="47" spans="1:10" ht="17.25" thickBot="1" x14ac:dyDescent="0.35">
      <c r="A47" t="s">
        <v>35</v>
      </c>
    </row>
    <row r="48" spans="1:10" x14ac:dyDescent="0.3">
      <c r="A48" s="149" t="s">
        <v>8</v>
      </c>
      <c r="B48" s="151" t="s">
        <v>36</v>
      </c>
      <c r="C48" s="153" t="s">
        <v>7</v>
      </c>
      <c r="D48" s="154"/>
      <c r="E48" s="154"/>
      <c r="F48" s="145"/>
      <c r="G48" s="155" t="s">
        <v>18</v>
      </c>
    </row>
    <row r="49" spans="1:7" x14ac:dyDescent="0.3">
      <c r="A49" s="150"/>
      <c r="B49" s="152"/>
      <c r="C49" s="8" t="s">
        <v>6</v>
      </c>
      <c r="D49" s="18" t="s">
        <v>56</v>
      </c>
      <c r="E49" s="11" t="s">
        <v>57</v>
      </c>
      <c r="F49" s="7" t="s">
        <v>37</v>
      </c>
      <c r="G49" s="144"/>
    </row>
    <row r="50" spans="1:7" x14ac:dyDescent="0.3">
      <c r="A50" s="29" t="s">
        <v>5</v>
      </c>
      <c r="B50" s="5">
        <f>SUM(C50:E50)</f>
        <v>1215</v>
      </c>
      <c r="C50" s="4">
        <v>353</v>
      </c>
      <c r="D50" s="3">
        <v>838</v>
      </c>
      <c r="E50" s="90">
        <v>24</v>
      </c>
      <c r="F50" s="2"/>
      <c r="G50" s="104" t="s">
        <v>58</v>
      </c>
    </row>
    <row r="51" spans="1:7" x14ac:dyDescent="0.3">
      <c r="A51" s="29" t="s">
        <v>4</v>
      </c>
      <c r="B51" s="5">
        <f>SUM(C51:E51)</f>
        <v>1182</v>
      </c>
      <c r="C51" s="4">
        <v>295</v>
      </c>
      <c r="D51" s="3">
        <v>853</v>
      </c>
      <c r="E51" s="90">
        <v>34</v>
      </c>
      <c r="F51" s="2"/>
      <c r="G51" s="1"/>
    </row>
    <row r="52" spans="1:7" x14ac:dyDescent="0.3">
      <c r="A52" s="29" t="s">
        <v>3</v>
      </c>
      <c r="B52" s="92">
        <f t="shared" ref="B52:B61" si="10">SUM(C52:E52)</f>
        <v>1115</v>
      </c>
      <c r="C52" s="4">
        <v>351</v>
      </c>
      <c r="D52" s="3">
        <v>705</v>
      </c>
      <c r="E52" s="90">
        <v>59</v>
      </c>
      <c r="F52" s="2"/>
      <c r="G52" s="70"/>
    </row>
    <row r="53" spans="1:7" x14ac:dyDescent="0.3">
      <c r="A53" s="29" t="s">
        <v>2</v>
      </c>
      <c r="B53" s="92">
        <f t="shared" si="10"/>
        <v>0</v>
      </c>
      <c r="C53" s="4"/>
      <c r="D53" s="3"/>
      <c r="E53" s="90"/>
      <c r="F53" s="2"/>
      <c r="G53" s="1"/>
    </row>
    <row r="54" spans="1:7" x14ac:dyDescent="0.3">
      <c r="A54" s="29" t="s">
        <v>1</v>
      </c>
      <c r="B54" s="92">
        <f t="shared" si="10"/>
        <v>0</v>
      </c>
      <c r="C54" s="91"/>
      <c r="D54" s="90"/>
      <c r="E54" s="90"/>
      <c r="F54" s="2"/>
      <c r="G54" s="1"/>
    </row>
    <row r="55" spans="1:7" x14ac:dyDescent="0.3">
      <c r="A55" s="29" t="s">
        <v>0</v>
      </c>
      <c r="B55" s="92">
        <f t="shared" si="10"/>
        <v>0</v>
      </c>
      <c r="C55" s="4"/>
      <c r="D55" s="3"/>
      <c r="E55" s="90"/>
      <c r="F55" s="2"/>
      <c r="G55" s="1"/>
    </row>
    <row r="56" spans="1:7" x14ac:dyDescent="0.3">
      <c r="A56" s="29" t="s">
        <v>30</v>
      </c>
      <c r="B56" s="92">
        <f t="shared" si="10"/>
        <v>0</v>
      </c>
      <c r="C56" s="4"/>
      <c r="D56" s="3"/>
      <c r="E56" s="90"/>
      <c r="F56" s="2"/>
      <c r="G56" s="104"/>
    </row>
    <row r="57" spans="1:7" x14ac:dyDescent="0.3">
      <c r="A57" s="29" t="s">
        <v>31</v>
      </c>
      <c r="B57" s="92">
        <f t="shared" si="10"/>
        <v>0</v>
      </c>
      <c r="C57" s="4"/>
      <c r="D57" s="3"/>
      <c r="E57" s="90"/>
      <c r="F57" s="2"/>
      <c r="G57" s="1"/>
    </row>
    <row r="58" spans="1:7" x14ac:dyDescent="0.3">
      <c r="A58" s="29" t="s">
        <v>9</v>
      </c>
      <c r="B58" s="92">
        <f t="shared" si="10"/>
        <v>0</v>
      </c>
      <c r="C58" s="4"/>
      <c r="D58" s="3"/>
      <c r="E58" s="90"/>
      <c r="F58" s="2"/>
      <c r="G58" s="1"/>
    </row>
    <row r="59" spans="1:7" x14ac:dyDescent="0.3">
      <c r="A59" s="29" t="s">
        <v>32</v>
      </c>
      <c r="B59" s="92">
        <f t="shared" si="10"/>
        <v>0</v>
      </c>
      <c r="C59" s="4"/>
      <c r="D59" s="3"/>
      <c r="E59" s="90"/>
      <c r="F59" s="2"/>
      <c r="G59" s="1"/>
    </row>
    <row r="60" spans="1:7" x14ac:dyDescent="0.3">
      <c r="A60" s="29" t="s">
        <v>33</v>
      </c>
      <c r="B60" s="92">
        <f t="shared" si="10"/>
        <v>0</v>
      </c>
      <c r="C60" s="4"/>
      <c r="D60" s="3"/>
      <c r="E60" s="90"/>
      <c r="F60" s="2"/>
      <c r="G60" s="1"/>
    </row>
    <row r="61" spans="1:7" ht="17.25" thickBot="1" x14ac:dyDescent="0.35">
      <c r="A61" s="45" t="s">
        <v>34</v>
      </c>
      <c r="B61" s="92">
        <f t="shared" si="10"/>
        <v>0</v>
      </c>
      <c r="C61" s="35"/>
      <c r="D61" s="36"/>
      <c r="E61" s="36"/>
      <c r="F61" s="38"/>
      <c r="G61" s="30"/>
    </row>
    <row r="62" spans="1:7" ht="17.25" thickBot="1" x14ac:dyDescent="0.35">
      <c r="A62" s="40" t="s">
        <v>64</v>
      </c>
      <c r="B62" s="44">
        <f>SUM(B50:B61)</f>
        <v>3512</v>
      </c>
      <c r="C62" s="43">
        <f>SUM(C50:C61)</f>
        <v>999</v>
      </c>
      <c r="D62" s="41">
        <f>SUM(D50:D61)</f>
        <v>2396</v>
      </c>
      <c r="E62" s="41">
        <f>SUM(E50:E61)</f>
        <v>117</v>
      </c>
      <c r="F62" s="41"/>
      <c r="G62" s="42"/>
    </row>
  </sheetData>
  <mergeCells count="19">
    <mergeCell ref="A48:A49"/>
    <mergeCell ref="B48:B49"/>
    <mergeCell ref="C48:F48"/>
    <mergeCell ref="G48:G49"/>
    <mergeCell ref="A7:A8"/>
    <mergeCell ref="B7:B8"/>
    <mergeCell ref="C7:F7"/>
    <mergeCell ref="G7:I7"/>
    <mergeCell ref="J7:J8"/>
    <mergeCell ref="A32:A33"/>
    <mergeCell ref="B32:B33"/>
    <mergeCell ref="C32:F32"/>
    <mergeCell ref="G32:I32"/>
    <mergeCell ref="J32:J33"/>
    <mergeCell ref="A1:J1"/>
    <mergeCell ref="A4:A5"/>
    <mergeCell ref="B4:J4"/>
    <mergeCell ref="B5:J5"/>
    <mergeCell ref="A2:J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총계</vt:lpstr>
      <vt:lpstr>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lastPrinted>2023-05-11T07:49:24Z</cp:lastPrinted>
  <dcterms:created xsi:type="dcterms:W3CDTF">2022-02-08T01:25:51Z</dcterms:created>
  <dcterms:modified xsi:type="dcterms:W3CDTF">2024-04-02T07:39:18Z</dcterms:modified>
</cp:coreProperties>
</file>